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jathar\Desktop\parcap-github\business-education\Machine-Learning-Toolbox\"/>
    </mc:Choice>
  </mc:AlternateContent>
  <bookViews>
    <workbookView xWindow="0" yWindow="0" windowWidth="38400" windowHeight="17850"/>
  </bookViews>
  <sheets>
    <sheet name="Data" sheetId="1" r:id="rId1"/>
    <sheet name="OneFactorSLR" sheetId="5" r:id="rId2"/>
    <sheet name="StatsData" sheetId="2" r:id="rId3"/>
    <sheet name="AMD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123Graph_A" hidden="1">[1]A!$G$38:$G$50</definedName>
    <definedName name="__123Graph_AASSETS" hidden="1">[2]Quarterly!$I$10:$I$22</definedName>
    <definedName name="__123Graph_AAVGPOS" hidden="1">[2]Quarterly!$L$10:$L$22</definedName>
    <definedName name="__123Graph_ACLOSEDQT" hidden="1">[2]Quarterly!$C$10:$C$22</definedName>
    <definedName name="__123Graph_ALEVERQT" hidden="1">[2]Quarterly!$M$10:$M$22</definedName>
    <definedName name="__123Graph_APERF92" hidden="1">[1]A!$G$5:$G$16</definedName>
    <definedName name="__123Graph_APERF93" hidden="1">[1]A!$G$38:$G$50</definedName>
    <definedName name="__123Graph_BASSETS" hidden="1">[2]Quarterly!$K$10:$K$22</definedName>
    <definedName name="__123Graph_BCLOSEDQT" hidden="1">[2]Quarterly!$D$10:$D$22</definedName>
    <definedName name="__123Graph_X" hidden="1">[1]A!$E$38:$E$50</definedName>
    <definedName name="__123Graph_XASSETS" hidden="1">[2]Quarterly!$A$10:$A$22</definedName>
    <definedName name="__123Graph_XAVGPOS" hidden="1">[2]Quarterly!$A$10:$A$22</definedName>
    <definedName name="__123Graph_XCLOSEDQT" hidden="1">[2]Quarterly!$A$10:$A$22</definedName>
    <definedName name="__123Graph_XLEVERQT" hidden="1">[2]Quarterly!$A$10:$A$22</definedName>
    <definedName name="__123Graph_XPERF92" hidden="1">[1]A!$E$5:$E$16</definedName>
    <definedName name="__123Graph_XPERF93" hidden="1">[1]A!$E$38:$E$50</definedName>
    <definedName name="_1__123Graph_ACHART_1" hidden="1">[2]Quarterly!$I$10:$I$44</definedName>
    <definedName name="_10__123Graph_ACHART_2" hidden="1">[2]Quarterly!$C$10:$C$30</definedName>
    <definedName name="_11__123Graph_ACHART_20" hidden="1">#REF!</definedName>
    <definedName name="_12__123Graph_ACHART_21" hidden="1">#REF!</definedName>
    <definedName name="_13__123Graph_ACHART_3" hidden="1">[2]Quarterly!$N$10:$N$38</definedName>
    <definedName name="_14__123Graph_ACHART_4" hidden="1">[2]Quarterly!$O$10:$O$44</definedName>
    <definedName name="_15__123Graph_ACHART_5" hidden="1">[2]Quarterly!$B$10:$B$30</definedName>
    <definedName name="_16__123Graph_ACHART_6" hidden="1">[1]A!$G$139:$G$151</definedName>
    <definedName name="_17__123Graph_ACHART_7" hidden="1">[2]Quarterly!$E$10:$E$44</definedName>
    <definedName name="_18__123Graph_ACHART_8" hidden="1">[2]Quarterly!$M$10:$M$44</definedName>
    <definedName name="_19__123Graph_ACHART_9" hidden="1">'[2]Semi Annual'!$B$7:$B$24</definedName>
    <definedName name="_2__123Graph_ACHART_11" hidden="1">'[2]Semi Annual'!$J$7:$J$24</definedName>
    <definedName name="_20__123Graph_BCHART_1" hidden="1">[2]Quarterly!$K$10:$K$44</definedName>
    <definedName name="_21__123Graph_BCHART_11" hidden="1">'[2]Semi Annual'!$K$7:$K$24</definedName>
    <definedName name="_22__123Graph_BCHART_12" hidden="1">'[2]Semi Annual'!$O$7:$O$24</definedName>
    <definedName name="_23__123Graph_BCHART_14" hidden="1">'[2]Semi Annual'!$G$7:$G$24</definedName>
    <definedName name="_24__123Graph_BCHART_15" hidden="1">'[2]Semi Annual'!$S$7:$S$24</definedName>
    <definedName name="_25__123Graph_BCHART_16" hidden="1">'[2]Semi Annual'!$X$7:$X$24</definedName>
    <definedName name="_26__123Graph_BCHART_17" hidden="1">'[2]Semi Annual'!$AK$6:$AK$17</definedName>
    <definedName name="_27__123Graph_BCHART_19" hidden="1">'[2]Semi Annual'!$AB$7:$AB$24</definedName>
    <definedName name="_28__123Graph_BCHART_2" hidden="1">[2]Quarterly!$D$10:$D$30</definedName>
    <definedName name="_29__123Graph_BCHART_20" hidden="1">#REF!</definedName>
    <definedName name="_3__123Graph_ACHART_12" hidden="1">'[2]Semi Annual'!$N$7:$N$24</definedName>
    <definedName name="_30__123Graph_BCHART_21" hidden="1">#REF!</definedName>
    <definedName name="_31__123Graph_BCHART_4" hidden="1">[2]Quarterly!$P$10:$P$44</definedName>
    <definedName name="_32__123Graph_BCHART_9" hidden="1">'[2]Semi Annual'!$C$7:$C$24</definedName>
    <definedName name="_33__123Graph_CCHART_15" hidden="1">'[2]Semi Annual'!$T$7:$T$24</definedName>
    <definedName name="_34__123Graph_CCHART_16" hidden="1">'[2]Semi Annual'!$Y$7:$Y$24</definedName>
    <definedName name="_35__123Graph_XCHART_1" hidden="1">[2]Quarterly!$A$10:$A$44</definedName>
    <definedName name="_36__123Graph_XCHART_12" hidden="1">'[2]Semi Annual'!$A$7:$A$24</definedName>
    <definedName name="_37__123Graph_XCHART_15" hidden="1">'[2]Semi Annual'!$A$7:$A$24</definedName>
    <definedName name="_38__123Graph_XCHART_16" hidden="1">'[2]Semi Annual'!$A$7:$A$24</definedName>
    <definedName name="_39__123Graph_XCHART_17" hidden="1">'[2]Semi Annual'!$AF$11:$AG$11</definedName>
    <definedName name="_4__123Graph_ACHART_13" hidden="1">[2]Quarterly!$Q$10:$Q$44</definedName>
    <definedName name="_40__123Graph_XCHART_2" hidden="1">[1]A!$E$38:$E$61</definedName>
    <definedName name="_41__123Graph_XCHART_20" hidden="1">'[2]Semi Annual'!$A$7:$A$24</definedName>
    <definedName name="_42__123Graph_XCHART_21" hidden="1">#REF!</definedName>
    <definedName name="_43__123Graph_XCHART_3" hidden="1">[1]A!$R$4:$R$27</definedName>
    <definedName name="_44__123Graph_XCHART_4" hidden="1">[2]Quarterly!$A$10:$A$44</definedName>
    <definedName name="_45__123Graph_XCHART_5" hidden="1">[1]A!$E$105:$E$114</definedName>
    <definedName name="_46__123Graph_XCHART_6" hidden="1">[1]A!$E$139:$E$151</definedName>
    <definedName name="_47__123Graph_XCHART_7" hidden="1">[2]Quarterly!$A$10:$A$44</definedName>
    <definedName name="_48__123Graph_XCHART_8" hidden="1">[2]Quarterly!$A$10:$A$44</definedName>
    <definedName name="_49__123Graph_XCHART_9" hidden="1">[1]A!$B$267:$B$279</definedName>
    <definedName name="_5__123Graph_ACHART_14" hidden="1">'[2]Semi Annual'!$F$7:$F$24</definedName>
    <definedName name="_6__123Graph_ACHART_15" hidden="1">'[2]Semi Annual'!$R$7:$R$24</definedName>
    <definedName name="_7__123Graph_ACHART_16" hidden="1">'[2]Semi Annual'!$W$7:$W$24</definedName>
    <definedName name="_8__123Graph_ACHART_17" hidden="1">'[2]Semi Annual'!$AF$10:$AG$10</definedName>
    <definedName name="_9__123Graph_ACHART_19" hidden="1">'[2]Semi Annual'!$AA$7:$AA$24</definedName>
    <definedName name="_Fill" hidden="1">#REF!</definedName>
    <definedName name="_Key1" hidden="1">#REF!</definedName>
    <definedName name="_Order1" hidden="1">255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A">#REF!</definedName>
    <definedName name="Airlines">[3]DataInputs!$A$12:$A$13</definedName>
    <definedName name="asd">AMD!#REF!</definedName>
    <definedName name="B">#REF!</definedName>
    <definedName name="BetaMonths">OneFactorSLR!$Z$1</definedName>
    <definedName name="BloombergInfo">[4]Shares!$A$1:$E$1000</definedName>
    <definedName name="BOXSYMBOL">[4]DataInput!$A$2:$A$100</definedName>
    <definedName name="C_">#REF!</definedName>
    <definedName name="Casinos">[3]DataInputs!$A$17:$A$19</definedName>
    <definedName name="Chemicals">[3]DataInputs!$A$94:$A$95</definedName>
    <definedName name="CL">#REF!</definedName>
    <definedName name="CO">#REF!</definedName>
    <definedName name="Consumer_Goods">[3]DataInputs!$A$62:$A$63</definedName>
    <definedName name="CS">#REF!</definedName>
    <definedName name="Currency">AMD!#REF!</definedName>
    <definedName name="Current_LP_Capital">[5]Partners!$AW$179</definedName>
    <definedName name="D">#REF!</definedName>
    <definedName name="Days">AMD!#REF!</definedName>
    <definedName name="DELTAS">[4]DataInput!$J$2:$O$65</definedName>
    <definedName name="DTL_D_1">#REF!</definedName>
    <definedName name="DTL_D_PIP_ASSETS_3_1">#N/A</definedName>
    <definedName name="DTL_D_PIP_CAPITAL_5_1">#N/A</definedName>
    <definedName name="DTL_D_PIP_EXPENSES_2_1">#N/A</definedName>
    <definedName name="DTL_D_PIP_INCOME_1_1">#N/A</definedName>
    <definedName name="DTL_D_PIP_LIABILITIES_4_1">#N/A</definedName>
    <definedName name="DTL_D_PIP_SUSPENSE_6_1">#N/A</definedName>
    <definedName name="DTL_E_PIP_ASSETS_3_1">#N/A</definedName>
    <definedName name="DTL_E_PIP_CAPITAL_5_1">#N/A</definedName>
    <definedName name="DTL_E_PIP_EXPENSES_2_1">#N/A</definedName>
    <definedName name="DTL_E_PIP_INCOME_1_1">#N/A</definedName>
    <definedName name="DTL_E_PIP_LIABILITIES_4_1">#N/A</definedName>
    <definedName name="DTL_E_PIP_SUSPENSE_6_1">#N/A</definedName>
    <definedName name="DTL_F_PIP_ASSETS_3_1">#N/A</definedName>
    <definedName name="DTL_F_PIP_CAPITAL_5_1">#N/A</definedName>
    <definedName name="DTL_F_PIP_EXPENSES_2_1">#N/A</definedName>
    <definedName name="DTL_F_PIP_INCOME_1_1">#N/A</definedName>
    <definedName name="DTL_F_PIP_LIABILITIES_4_1">#N/A</definedName>
    <definedName name="DTL_F_PIP_SUSPENSE_6_1">#N/A</definedName>
    <definedName name="DTL_G_PIP_ASSETS_3_1">#N/A</definedName>
    <definedName name="DTL_G_PIP_CAPITAL_5_1">#N/A</definedName>
    <definedName name="DTL_G_PIP_EXPENSES_2_1">#N/A</definedName>
    <definedName name="DTL_G_PIP_INCOME_1_1">#N/A</definedName>
    <definedName name="DTL_G_PIP_LIABILITIES_4_1">#N/A</definedName>
    <definedName name="DTL_G_PIP_SUSPENSE_6_1">#N/A</definedName>
    <definedName name="DTL_H_BART_ICN_1_1">#N/A</definedName>
    <definedName name="DTL_H_JAY_ACI_2_1">#N/A</definedName>
    <definedName name="DTL_H_JAY_ENE_3_1">#N/A</definedName>
    <definedName name="DTL_H_JAY_PX_4_1">#N/A</definedName>
    <definedName name="DTL_H_JAY_RPM_5_1">#N/A</definedName>
    <definedName name="DTL_H_PAUL_CROS_6_1">#N/A</definedName>
    <definedName name="DTL_H_PAUL_GLC_7_1">#N/A</definedName>
    <definedName name="DTL_H_PAUL_HLT_8_1">#N/A</definedName>
    <definedName name="DTL_H_PAUL_HMT_9_1">#N/A</definedName>
    <definedName name="DTL_H_PAUL_WAB_10_1">#N/A</definedName>
    <definedName name="DTL_H_PIP__6100___01__1_1">#N/A</definedName>
    <definedName name="DTL_H_PIP__6100___02__2_1">#N/A</definedName>
    <definedName name="DTL_H_PIP__6100___03__3_1">#N/A</definedName>
    <definedName name="DTL_H_PIP__6100___04__4_1">#N/A</definedName>
    <definedName name="DTL_H_PIP__6100___05__5_1">#N/A</definedName>
    <definedName name="DTL_H_PIP__6100___06__6_1">#N/A</definedName>
    <definedName name="DTL_H_PIP__6100___07__7_1">#N/A</definedName>
    <definedName name="DTL_H_PIP__6100___08__8_1">#N/A</definedName>
    <definedName name="DTL_H_PIP__6100___09__9_1">#N/A</definedName>
    <definedName name="DTL_H_PIP__6100___10__10_1">#N/A</definedName>
    <definedName name="DTL_H_PIP__6100___11__11_1">#N/A</definedName>
    <definedName name="DTL_H_PIP__6100___12__12_1">#N/A</definedName>
    <definedName name="DTL_H_PIP__6900___03__1_1">#N/A</definedName>
    <definedName name="DTL_H_PIP__6900___04__2_1">#N/A</definedName>
    <definedName name="DTL_H_PIP__6900___11__3_1">#N/A</definedName>
    <definedName name="DTL_H_PIP__7100___01__1_1">#N/A</definedName>
    <definedName name="DTL_H_PIP__7100___03__2_1">#N/A</definedName>
    <definedName name="DTL_H_PIP__7100___05__3_1">#N/A</definedName>
    <definedName name="DTL_H_PIP__7100___06__4_1">#N/A</definedName>
    <definedName name="DTL_H_PIP__7100___09__5_1">#N/A</definedName>
    <definedName name="DTL_H_PIP__7100___11__6_1">#N/A</definedName>
    <definedName name="DTL_H_PIP__7100___12__7_1">#N/A</definedName>
    <definedName name="DTL_H_PIP_1_1">#N/A</definedName>
    <definedName name="DTL_H_PIP_ASSETS_3_1">#N/A</definedName>
    <definedName name="DTL_H_PIP_CAPITAL_5_1">#N/A</definedName>
    <definedName name="DTL_H_PIP_EXPENSES_2_1">#N/A</definedName>
    <definedName name="DTL_H_PIP_INCOME_1_1">#N/A</definedName>
    <definedName name="DTL_H_PIP_LIABILITIES_4_1">#N/A</definedName>
    <definedName name="DTL_H_PIP_SUSPENSE_6_1">#N/A</definedName>
    <definedName name="DTL_H_RICK_DVD_11_1">#N/A</definedName>
    <definedName name="DTL_H_RICK_GKSRA_12_1">#N/A</definedName>
    <definedName name="DTL_H_RICK_TLB_13_1">#N/A</definedName>
    <definedName name="DTL_H_TIM_JPM_14_1">#N/A</definedName>
    <definedName name="DTL_H_TIM_MWD_15_1">#N/A</definedName>
    <definedName name="DTL_H_TIM_SFFS_16_1">#N/A</definedName>
    <definedName name="DTL_I_PIP_ASSETS_3_1">#N/A</definedName>
    <definedName name="DTL_I_PIP_CAPITAL_5_1">#N/A</definedName>
    <definedName name="DTL_I_PIP_EXPENSES_2_1">#N/A</definedName>
    <definedName name="DTL_I_PIP_INCOME_1_1">#N/A</definedName>
    <definedName name="DTL_I_PIP_LIABILITIES_4_1">#N/A</definedName>
    <definedName name="DTL_I_PIP_SUSPENSE_6_1">#N/A</definedName>
    <definedName name="DTL_J_PIP_ASSETS_3_1">#N/A</definedName>
    <definedName name="DTL_J_PIP_CAPITAL_5_1">#N/A</definedName>
    <definedName name="DTL_J_PIP_EXPENSES_2_1">#N/A</definedName>
    <definedName name="DTL_J_PIP_INCOME_1_1">#N/A</definedName>
    <definedName name="DTL_J_PIP_LIABILITIES_4_1">#N/A</definedName>
    <definedName name="DTL_J_PIP_SUSPENSE_6_1">#N/A</definedName>
    <definedName name="DTL_K_PIP__2255_ACCRUED_INTEREST_PURCHASED_1_1">#N/A</definedName>
    <definedName name="DTL_K_PIP__6100_DOMESTIC_DIVIDEND_INCOME__SYS__1_1">#N/A</definedName>
    <definedName name="DTL_K_PIP__6210_INTEREST_INCOME_CORP_BONDS_1_1">#N/A</definedName>
    <definedName name="DTL_K_PIP__7100_DOMESTIC_DIVIDEND_EXP__SYS__1_1">#N/A</definedName>
    <definedName name="DTL_K_PIP_1_1">#N/A</definedName>
    <definedName name="DTL_K_PIP_ASSETS_3_1">#N/A</definedName>
    <definedName name="DTL_K_PIP_CAPITAL_5_1">#N/A</definedName>
    <definedName name="DTL_K_PIP_EXPENSES_2_1">#N/A</definedName>
    <definedName name="DTL_K_PIP_INCOME_1_1">#N/A</definedName>
    <definedName name="DTL_K_PIP_LIABILITIES_4_1">#N/A</definedName>
    <definedName name="DTL_K_PIP_SUSPENSE_6_1">#N/A</definedName>
    <definedName name="DTL_L_PIP__2255_ACCRUED_INTEREST_PURCHASED_1_1">#N/A</definedName>
    <definedName name="DTL_L_PIP__6100_DOMESTIC_DIVIDEND_INCOME__SYS__1_1">#N/A</definedName>
    <definedName name="DTL_L_PIP__6210_INTEREST_INCOME_CORP_BONDS_1_1">#N/A</definedName>
    <definedName name="DTL_L_PIP__7100_DOMESTIC_DIVIDEND_EXP__SYS__1_1">#N/A</definedName>
    <definedName name="DTL_L_PIP_1_1">#N/A</definedName>
    <definedName name="DTL_L_PIP_ASSETS_3_1">#N/A</definedName>
    <definedName name="DTL_L_PIP_CAPITAL_5_1">#N/A</definedName>
    <definedName name="DTL_L_PIP_EXPENSES_2_1">#N/A</definedName>
    <definedName name="DTL_L_PIP_INCOME_1_1">#N/A</definedName>
    <definedName name="DTL_L_PIP_LIABILITIES_4_1">#N/A</definedName>
    <definedName name="DTL_L_PIP_SUSPENSE_6_1">#N/A</definedName>
    <definedName name="DTL_M_PIP__2255_ACCRUED_INTEREST_PURCHASED_1_1">#N/A</definedName>
    <definedName name="DTL_M_PIP__6100_DOMESTIC_DIVIDEND_INCOME__SYS__1_1">#N/A</definedName>
    <definedName name="DTL_M_PIP__6200_INTEREST_INCOME_BROKER_1_1">#N/A</definedName>
    <definedName name="DTL_M_PIP__6210_INTEREST_INCOME_CORP_BONDS_1_1">#N/A</definedName>
    <definedName name="DTL_M_PIP__7100_DOMESTIC_DIVIDEND_EXP__SYS__1_1">#N/A</definedName>
    <definedName name="DTL_M_PIP__7200_INTEREST_EXPENSE_BROKER_1_1">#N/A</definedName>
    <definedName name="DTL_M_PIP_ASSETS_3_1">#N/A</definedName>
    <definedName name="DTL_M_PIP_CAPITAL_5_1">#N/A</definedName>
    <definedName name="DTL_M_PIP_EXPENSES_2_1">#N/A</definedName>
    <definedName name="DTL_M_PIP_INCOME_1_1">#N/A</definedName>
    <definedName name="DTL_M_PIP_LIABILITIES_4_1">#N/A</definedName>
    <definedName name="DTL_M_PIP_SUSPENSE_6_1">#N/A</definedName>
    <definedName name="DTL_N_PIP__2255_ACCRUED_INTEREST_PURCHASED_1_1">#N/A</definedName>
    <definedName name="DTL_N_PIP__6100_DOMESTIC_DIVIDEND_INCOME__SYS__1_1">#N/A</definedName>
    <definedName name="DTL_N_PIP__6200_INTEREST_INCOME_BROKER_1_1">#N/A</definedName>
    <definedName name="DTL_N_PIP__6210_INTEREST_INCOME_CORP_BONDS_1_1">#N/A</definedName>
    <definedName name="DTL_N_PIP__7100_DOMESTIC_DIVIDEND_EXP__SYS__1_1">#N/A</definedName>
    <definedName name="DTL_N_PIP__7200_INTEREST_EXPENSE_BROKER_1_1">#N/A</definedName>
    <definedName name="DTL_N_PIP_ASSETS_3_1">#N/A</definedName>
    <definedName name="DTL_N_PIP_CAPITAL_5_1">#N/A</definedName>
    <definedName name="DTL_N_PIP_EXPENSES_2_1">#N/A</definedName>
    <definedName name="DTL_N_PIP_INCOME_1_1">#N/A</definedName>
    <definedName name="DTL_N_PIP_LIABILITIES_4_1">#N/A</definedName>
    <definedName name="DTL_N_PIP_SUSPENSE_6_1">#N/A</definedName>
    <definedName name="DTL_O_PIP_ASSETS_3_1">#N/A</definedName>
    <definedName name="DTL_O_PIP_CAPITAL_5_1">#N/A</definedName>
    <definedName name="DTL_O_PIP_EXPENSES_2_1">#N/A</definedName>
    <definedName name="DTL_O_PIP_INCOME_1_1">#N/A</definedName>
    <definedName name="DTL_O_PIP_LIABILITIES_4_1">#N/A</definedName>
    <definedName name="DTL_O_PIP_SUSPENSE_6_1">#N/A</definedName>
    <definedName name="DTL_O_TIM_IPL_23_1">#N/A</definedName>
    <definedName name="DTL_S_RICK_ST_15_1">#N/A</definedName>
    <definedName name="DTL_SumIf_BART_ICN_1_1">#N/A</definedName>
    <definedName name="DTL_SumIf_JAY_ACI_2_1">#N/A</definedName>
    <definedName name="DTL_SumIf_JAY_ENE_3_1">#N/A</definedName>
    <definedName name="DTL_SumIf_JAY_PX_4_1">#N/A</definedName>
    <definedName name="DTL_SumIf_JAY_RPM_5_1">#N/A</definedName>
    <definedName name="DTL_SumIf_PAUL_CROS_6_1">#N/A</definedName>
    <definedName name="DTL_SumIf_PAUL_GLC_7_1">#N/A</definedName>
    <definedName name="DTL_SumIf_PAUL_HLT_8_1">#N/A</definedName>
    <definedName name="DTL_SumIf_PAUL_HMT_9_1">#N/A</definedName>
    <definedName name="DTL_SumIf_PAUL_WAB_10_1">#N/A</definedName>
    <definedName name="DTL_SumIf_PIP__2255_ACCRUED_INTEREST_PURCHASED_1_1">#N/A</definedName>
    <definedName name="DTL_SumIf_PIP__6100___01__1_1">#N/A</definedName>
    <definedName name="DTL_SumIf_PIP__6100___02__2_1">#N/A</definedName>
    <definedName name="DTL_SumIf_PIP__6100___03__3_1">#N/A</definedName>
    <definedName name="DTL_SumIf_PIP__6100___04__4_1">#N/A</definedName>
    <definedName name="DTL_SumIf_PIP__6100___05__5_1">#N/A</definedName>
    <definedName name="DTL_SumIf_PIP__6100___06__6_1">#N/A</definedName>
    <definedName name="DTL_SumIf_PIP__6100___07__7_1">#N/A</definedName>
    <definedName name="DTL_SumIf_PIP__6100___08__8_1">#N/A</definedName>
    <definedName name="DTL_SumIf_PIP__6100___09__9_1">#N/A</definedName>
    <definedName name="DTL_SumIf_PIP__6100___10__10_1">#N/A</definedName>
    <definedName name="DTL_SumIf_PIP__6100___11__11_1">#N/A</definedName>
    <definedName name="DTL_SumIf_PIP__6100___12__12_1">#N/A</definedName>
    <definedName name="DTL_SumIf_PIP__6100_DOMESTIC_DIVIDEND_INCOME__SYS__1_1">#N/A</definedName>
    <definedName name="DTL_SumIf_PIP__6200_INTEREST_INCOME_BROKER_1_1">#N/A</definedName>
    <definedName name="DTL_SumIf_PIP__6210_INTEREST_INCOME_CORP_BONDS_1_1">#N/A</definedName>
    <definedName name="DTL_SumIf_PIP__6900___03__1_1">#N/A</definedName>
    <definedName name="DTL_SumIf_PIP__6900___04__2_1">#N/A</definedName>
    <definedName name="DTL_SumIf_PIP__6900___11__3_1">#N/A</definedName>
    <definedName name="DTL_SumIf_PIP__7100___01__1_1">#N/A</definedName>
    <definedName name="DTL_SumIf_PIP__7100___03__2_1">#N/A</definedName>
    <definedName name="DTL_SumIf_PIP__7100___05__3_1">#N/A</definedName>
    <definedName name="DTL_SumIf_PIP__7100___06__4_1">#N/A</definedName>
    <definedName name="DTL_SumIf_PIP__7100___09__5_1">#N/A</definedName>
    <definedName name="DTL_SumIf_PIP__7100___11__6_1">#N/A</definedName>
    <definedName name="DTL_SumIf_PIP__7100___12__7_1">#N/A</definedName>
    <definedName name="DTL_SumIf_PIP__7100_DOMESTIC_DIVIDEND_EXP__SYS__1_1">#N/A</definedName>
    <definedName name="DTL_SumIf_PIP__7200_INTEREST_EXPENSE_BROKER_1_1">#N/A</definedName>
    <definedName name="DTL_SumIf_PIP_1_1">#N/A</definedName>
    <definedName name="DTL_SumIf_PIP_ASSETS_3_1">#N/A</definedName>
    <definedName name="DTL_SumIf_PIP_CAPITAL_5_1">#N/A</definedName>
    <definedName name="DTL_SumIf_PIP_EXPENSES_2_1">#N/A</definedName>
    <definedName name="DTL_SumIf_PIP_INCOME_1_1">#N/A</definedName>
    <definedName name="DTL_SumIf_PIP_LIABILITIES_4_1">#N/A</definedName>
    <definedName name="DTL_SumIf_PIP_SUSPENSE_6_1">#N/A</definedName>
    <definedName name="DTL_SumIf_RICK_DVD_11_1">#N/A</definedName>
    <definedName name="DTL_SumIf_RICK_GKSRA_12_1">#N/A</definedName>
    <definedName name="DTL_SumIf_RICK_TLB_13_1">#N/A</definedName>
    <definedName name="DTL_SumIf_TIM_JPM_14_1">#N/A</definedName>
    <definedName name="DTL_SumIf_TIM_MWD_15_1">#N/A</definedName>
    <definedName name="DTL_SumIf_TIM_SFFS_16_1">#N/A</definedName>
    <definedName name="EndDate">AMD!#REF!</definedName>
    <definedName name="Energy">[3]DataInputs!$A$66:$A$67</definedName>
    <definedName name="Entertainment">[3]DataInputs!$A$47:$A$48</definedName>
    <definedName name="EQUITY_TODAY">[4]DataInput!$H$3</definedName>
    <definedName name="FieldsList">[10]Fields!$A$1</definedName>
    <definedName name="Financial">[3]DataInputs!$A$53:$A$56</definedName>
    <definedName name="Food">[3]DataInputs!$A$43:$A$44</definedName>
    <definedName name="GamingEquipment">[3]DataInputs!$A$82:$A$83</definedName>
    <definedName name="HEADER_BOTTOM">3</definedName>
    <definedName name="HEADER_BOTTOM_1">#N/A</definedName>
    <definedName name="Healthcare">[3]DataInputs!$A$2:$A$6</definedName>
    <definedName name="HEDGE_OFFSET_AMT">[4]DataInput!$R$2:$R$65</definedName>
    <definedName name="HTD_Names">'[4]HTD P&amp;L'!$H$1:$H$1000</definedName>
    <definedName name="HTD_Profit">'[4]HTD P&amp;L'!$AC$1:$AC$1000</definedName>
    <definedName name="I">#REF!</definedName>
    <definedName name="Industrial">[3]DataInputs!$A$38:$A$40</definedName>
    <definedName name="Industry_Database">[3]UnderlyingData2!$A$3:$T$143</definedName>
    <definedName name="IndustryNames">[4]Industries!$A$1:$B$200</definedName>
    <definedName name="InfoServices">[3]DataInputs!$A$98:$A$99</definedName>
    <definedName name="Internet">[4]DataInput!$U$131:$U$132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39065.655462963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Z_SCORE" hidden="1">"c1339"</definedName>
    <definedName name="L">#REF!</definedName>
    <definedName name="Lag" localSheetId="1">OneFactorSLR!$X$1</definedName>
    <definedName name="Lag">StatsData!$O$1</definedName>
    <definedName name="Long">'[6]Ranges &amp; Totals'!$A$2:$A$3</definedName>
    <definedName name="Long_Airlines">[5]DataInput!$AU$3:$AX$7</definedName>
    <definedName name="Long_Casinos">[5]DataInput!$AU$69:$AX$77</definedName>
    <definedName name="Long_Entertainment">[5]DataInput!$AU$39:$AX$43</definedName>
    <definedName name="Long_Financial">[5]DataInput!$AU$131:$AX$143</definedName>
    <definedName name="Long_Food">[5]DataInput!$AU$45:$AX$49</definedName>
    <definedName name="Long_Healthcare">[5]DataInput!$AU$9:$AX$25</definedName>
    <definedName name="Long_Industrial">[5]DataInput!$AU$111:$AX$119</definedName>
    <definedName name="Long_InfoServices">[5]DataInput!$AU$105:$AX$109</definedName>
    <definedName name="Long_Internet">[4]DataInput!$AV$191:$AY$195</definedName>
    <definedName name="Long_Manufacturing">[5]DataInput!$AU$89:$AX$93</definedName>
    <definedName name="Long_Media">[5]DataInput!$AU$79:$AX$87</definedName>
    <definedName name="Long_MedicalProducts">[5]DataInput!$AU$121:$AX$129</definedName>
    <definedName name="Long_Other_Industries">[7]DataInput!$AV$145:$AY$181</definedName>
    <definedName name="Long_Positions">[3]UnderlyingData2!$A$2:$T$63</definedName>
    <definedName name="Long_Restaurants">[5]DataInput!$AU$33:$AX$37</definedName>
    <definedName name="Long_Retail">[5]DataInput!$AU$95:$AX$103</definedName>
    <definedName name="Long_Software">[5]DataInput!$AU$63:$AX$67</definedName>
    <definedName name="Long_Technology">[5]DataInput!$AU$27:$AX$31</definedName>
    <definedName name="Long_Telecomm">[5]DataInput!$AU$57:$AX$61</definedName>
    <definedName name="Manufacturing">[3]DataInputs!$A$102:$A$103</definedName>
    <definedName name="Media">[3]DataInputs!$A$77:$A$79</definedName>
    <definedName name="MedicalProducts">[3]DataInputs!$A$126:$A$128</definedName>
    <definedName name="Metals">[3]DataInputs!$A$106:$A$107</definedName>
    <definedName name="N">#REF!</definedName>
    <definedName name="NEWDATA">[8]Formulas!$A$20:$AB$450</definedName>
    <definedName name="NEWDATA_small">#REF!</definedName>
    <definedName name="O">#REF!</definedName>
    <definedName name="OB">#REF!</definedName>
    <definedName name="OE">#REF!</definedName>
    <definedName name="OL">#REF!</definedName>
    <definedName name="OO">#REF!</definedName>
    <definedName name="OS">#REF!</definedName>
    <definedName name="Other">[9]DataInput!$AC$6:$AC$7</definedName>
    <definedName name="Paper">[3]DataInputs!$A$110:$A$111</definedName>
    <definedName name="Perf_HTD">'[9]HTD P&amp;L'!$H$1:$AO$1000</definedName>
    <definedName name="Perf_Today">'[9]P&amp;L Today'!$H$1:$AO$1000</definedName>
    <definedName name="Periodicity">AMD!#REF!</definedName>
    <definedName name="Profit_Offset_Amt">[4]DataInput!$S$2:$S$65</definedName>
    <definedName name="QryRowStr_End_1.5">#N/A</definedName>
    <definedName name="QryRowStr_Start_1.5">#N/A</definedName>
    <definedName name="QryRowStrCount">2</definedName>
    <definedName name="RAWDATA2">[4]RawData!$F$1:$AF$1000</definedName>
    <definedName name="REITs">[3]DataInputs!$A$114:$A$115</definedName>
    <definedName name="ReportingPeriodicity">AMD!#REF!</definedName>
    <definedName name="Restaurants">[3]DataInputs!$A$34:$A$35</definedName>
    <definedName name="Retail">[3]DataInputs!$A$30:$A$32</definedName>
    <definedName name="S">#REF!</definedName>
    <definedName name="SHARES">#REF!</definedName>
    <definedName name="Short">'[6]Ranges &amp; Totals'!$B$2:$B$3</definedName>
    <definedName name="Short_Airlines">[5]DataInput!$AZ$3:$BC$7</definedName>
    <definedName name="Short_Casinos">[5]DataInput!$AZ$69:$BC$77</definedName>
    <definedName name="Short_Entertainment">[5]DataInput!$AZ$39:$BC$43</definedName>
    <definedName name="Short_Financial">[5]DataInput!$AZ$131:$BC$143</definedName>
    <definedName name="Short_Food">[5]DataInput!$AZ$45:$BC$49</definedName>
    <definedName name="Short_Healthcare">[5]DataInput!$AZ$9:$BC$25</definedName>
    <definedName name="Short_Industrial">[5]DataInput!$AZ$111:$BC$119</definedName>
    <definedName name="Short_InfoServices">[5]DataInput!$AZ$105:$BC$109</definedName>
    <definedName name="Short_Internet">[4]DataInput!$BA$191:$BD$195</definedName>
    <definedName name="Short_Manufacturing">[5]DataInput!$AZ$89:$BC$93</definedName>
    <definedName name="Short_Media">[5]DataInput!$AZ$79:$BC$87</definedName>
    <definedName name="Short_MedicalProducts">[5]DataInput!$AZ$121:$BC$129</definedName>
    <definedName name="Short_Other_Industries">[7]DataInput!$BA$145:$BD$181</definedName>
    <definedName name="Short_Positions">[3]UnderlyingData2!$A$66:$T$114</definedName>
    <definedName name="Short_Restaurants">[5]DataInput!$AZ$33:$BC$37</definedName>
    <definedName name="Short_Retail">[5]DataInput!$AZ$95:$BC$103</definedName>
    <definedName name="Short_Software">[5]DataInput!$AZ$63:$BC$67</definedName>
    <definedName name="Short_Technology">[5]DataInput!$AZ$27:$BC$31</definedName>
    <definedName name="Short_Telecomm">[5]DataInput!$AZ$57:$BC$61</definedName>
    <definedName name="Software">[3]DataInputs!$A$122:$A$123</definedName>
    <definedName name="SortOrder">AMD!#REF!</definedName>
    <definedName name="SP_500">[5]PosnSheet!$G$19</definedName>
    <definedName name="Special_Hedge">[4]DataInput!$P$1:$S$65</definedName>
    <definedName name="SPECIAL_HEDGE_OPTIONS">[4]DataInput!$Q$2:$Q$65</definedName>
    <definedName name="SPECIAL_HEDGE_TICKERS">[4]DataInput!$P$2:$P$65</definedName>
    <definedName name="StartDate">AMD!#REF!</definedName>
    <definedName name="SUM_D">#REF!</definedName>
    <definedName name="SUM_D_1">#N/A</definedName>
    <definedName name="SUM_D_PIP_1">#N/A</definedName>
    <definedName name="SUM_D_PIP_ASSETS_1">#N/A</definedName>
    <definedName name="SUM_D_PIP_CAPITAL_1">#N/A</definedName>
    <definedName name="SUM_D_PIP_EXPENSES_1">#N/A</definedName>
    <definedName name="SUM_D_PIP_INCOME_1">#N/A</definedName>
    <definedName name="SUM_D_PIP_LIABILITIES_1">#N/A</definedName>
    <definedName name="SUM_D_PIP_SUSPENSE_1">#N/A</definedName>
    <definedName name="SUM_E_1">#N/A</definedName>
    <definedName name="SUM_E_PIP_1">#N/A</definedName>
    <definedName name="SUM_E_PIP_ASSETS_1">#N/A</definedName>
    <definedName name="SUM_E_PIP_CAPITAL_1">#N/A</definedName>
    <definedName name="SUM_E_PIP_EXPENSES_1">#N/A</definedName>
    <definedName name="SUM_E_PIP_INCOME_1">#N/A</definedName>
    <definedName name="SUM_E_PIP_LIABILITIES_1">#N/A</definedName>
    <definedName name="SUM_E_PIP_SUSPENSE_1">#N/A</definedName>
    <definedName name="SUM_F_1">#N/A</definedName>
    <definedName name="SUM_F_PIP_1">#N/A</definedName>
    <definedName name="SUM_F_PIP_ASSETS_1">#N/A</definedName>
    <definedName name="SUM_F_PIP_CAPITAL_1">#N/A</definedName>
    <definedName name="SUM_F_PIP_EXPENSES_1">#N/A</definedName>
    <definedName name="SUM_F_PIP_INCOME_1">#N/A</definedName>
    <definedName name="SUM_F_PIP_LIABILITIES_1">#N/A</definedName>
    <definedName name="SUM_F_PIP_SUSPENSE_1">#N/A</definedName>
    <definedName name="SUM_G_1">#N/A</definedName>
    <definedName name="SUM_G_PIP_1">#N/A</definedName>
    <definedName name="SUM_G_PIP_ASSETS_1">#N/A</definedName>
    <definedName name="SUM_G_PIP_CAPITAL_1">#N/A</definedName>
    <definedName name="SUM_G_PIP_EXPENSES_1">#N/A</definedName>
    <definedName name="SUM_G_PIP_INCOME_1">#N/A</definedName>
    <definedName name="SUM_G_PIP_LIABILITIES_1">#N/A</definedName>
    <definedName name="SUM_G_PIP_SUSPENSE_1">#N/A</definedName>
    <definedName name="SUM_H_1">#N/A</definedName>
    <definedName name="SUM_H_BART_ICN_1">#N/A</definedName>
    <definedName name="SUM_H_JAY_ACI_1">#N/A</definedName>
    <definedName name="SUM_H_JAY_ENE_1">#N/A</definedName>
    <definedName name="SUM_H_JAY_PX_1">#N/A</definedName>
    <definedName name="SUM_H_JAY_RPM_1">#N/A</definedName>
    <definedName name="SUM_H_PAUL_CROS_1">#N/A</definedName>
    <definedName name="SUM_H_PAUL_GLC_1">#N/A</definedName>
    <definedName name="SUM_H_PAUL_HLT_1">#N/A</definedName>
    <definedName name="SUM_H_PAUL_HMT_1">#N/A</definedName>
    <definedName name="SUM_H_PAUL_WAB_1">#N/A</definedName>
    <definedName name="SUM_H_PIP__6100___01__1">#N/A</definedName>
    <definedName name="SUM_H_PIP__6100___02__1">#N/A</definedName>
    <definedName name="SUM_H_PIP__6100___03__1">#N/A</definedName>
    <definedName name="SUM_H_PIP__6100___04__1">#N/A</definedName>
    <definedName name="SUM_H_PIP__6100___05__1">#N/A</definedName>
    <definedName name="SUM_H_PIP__6100___06__1">#N/A</definedName>
    <definedName name="SUM_H_PIP__6100___07__1">#N/A</definedName>
    <definedName name="SUM_H_PIP__6100___08__1">#N/A</definedName>
    <definedName name="SUM_H_PIP__6100___09__1">#N/A</definedName>
    <definedName name="SUM_H_PIP__6100___10__1">#N/A</definedName>
    <definedName name="SUM_H_PIP__6100___11__1">#N/A</definedName>
    <definedName name="SUM_H_PIP__6100___12__1">#N/A</definedName>
    <definedName name="SUM_H_PIP__6100__1">#N/A</definedName>
    <definedName name="SUM_H_PIP__6900___03__1">#N/A</definedName>
    <definedName name="SUM_H_PIP__6900___04__1">#N/A</definedName>
    <definedName name="SUM_H_PIP__6900___11__1">#N/A</definedName>
    <definedName name="SUM_H_PIP__6900__1">#N/A</definedName>
    <definedName name="SUM_H_PIP__7100___01__1">#N/A</definedName>
    <definedName name="SUM_H_PIP__7100___03__1">#N/A</definedName>
    <definedName name="SUM_H_PIP__7100___05__1">#N/A</definedName>
    <definedName name="SUM_H_PIP__7100___06__1">#N/A</definedName>
    <definedName name="SUM_H_PIP__7100___09__1">#N/A</definedName>
    <definedName name="SUM_H_PIP__7100___11__1">#N/A</definedName>
    <definedName name="SUM_H_PIP__7100___12__1">#N/A</definedName>
    <definedName name="SUM_H_PIP__7100__1">#N/A</definedName>
    <definedName name="SUM_H_PIP_1">#N/A</definedName>
    <definedName name="SUM_H_PIP_ASSETS_1">#N/A</definedName>
    <definedName name="SUM_H_PIP_CAPITAL_1">#N/A</definedName>
    <definedName name="SUM_H_PIP_EXPENSES_1">#N/A</definedName>
    <definedName name="SUM_H_PIP_INCOME_1">#N/A</definedName>
    <definedName name="SUM_H_PIP_LIABILITIES_1">#N/A</definedName>
    <definedName name="SUM_H_PIP_SUSPENSE_1">#N/A</definedName>
    <definedName name="SUM_H_RICK_DVD_1">#N/A</definedName>
    <definedName name="SUM_H_RICK_GKSRA_1">#N/A</definedName>
    <definedName name="SUM_H_RICK_TLB_1">#N/A</definedName>
    <definedName name="SUM_H_TIM_JPM_1">#N/A</definedName>
    <definedName name="SUM_H_TIM_MWD_1">#N/A</definedName>
    <definedName name="SUM_H_TIM_SFFS_1">#N/A</definedName>
    <definedName name="SUM_I_1">#N/A</definedName>
    <definedName name="SUM_I_PIP_1">#N/A</definedName>
    <definedName name="SUM_I_PIP_ASSETS_1">#N/A</definedName>
    <definedName name="SUM_I_PIP_CAPITAL_1">#N/A</definedName>
    <definedName name="SUM_I_PIP_EXPENSES_1">#N/A</definedName>
    <definedName name="SUM_I_PIP_INCOME_1">#N/A</definedName>
    <definedName name="SUM_I_PIP_LIABILITIES_1">#N/A</definedName>
    <definedName name="SUM_I_PIP_SUSPENSE_1">#N/A</definedName>
    <definedName name="SUM_J_1">#N/A</definedName>
    <definedName name="SUM_J_PIP_1">#N/A</definedName>
    <definedName name="SUM_J_PIP_ASSETS_1">#N/A</definedName>
    <definedName name="SUM_J_PIP_CAPITAL_1">#N/A</definedName>
    <definedName name="SUM_J_PIP_EXPENSES_1">#N/A</definedName>
    <definedName name="SUM_J_PIP_INCOME_1">#N/A</definedName>
    <definedName name="SUM_J_PIP_LIABILITIES_1">#N/A</definedName>
    <definedName name="SUM_J_PIP_SUSPENSE_1">#N/A</definedName>
    <definedName name="SUM_K_1">#N/A</definedName>
    <definedName name="SUM_K_PIP__2255_ACCRUED_INTEREST_PURCHASED_1">#N/A</definedName>
    <definedName name="SUM_K_PIP__6100_DOMESTIC_DIVIDEND_INCOME__SYS__1">#N/A</definedName>
    <definedName name="SUM_K_PIP__6210_INTEREST_INCOME_CORP_BONDS_1">#N/A</definedName>
    <definedName name="SUM_K_PIP__7100_DOMESTIC_DIVIDEND_EXP__SYS__1">#N/A</definedName>
    <definedName name="SUM_K_PIP_1">#N/A</definedName>
    <definedName name="SUM_K_PIP_ASSETS_1">#N/A</definedName>
    <definedName name="SUM_K_PIP_CAPITAL_1">#N/A</definedName>
    <definedName name="SUM_K_PIP_EXPENSES_1">#N/A</definedName>
    <definedName name="SUM_K_PIP_INCOME_1">#N/A</definedName>
    <definedName name="SUM_K_PIP_LIABILITIES_1">#N/A</definedName>
    <definedName name="SUM_K_PIP_SUSPENSE_1">#N/A</definedName>
    <definedName name="SUM_L_1">#N/A</definedName>
    <definedName name="SUM_L_PIP__2255_ACCRUED_INTEREST_PURCHASED_1">#N/A</definedName>
    <definedName name="SUM_L_PIP__6100_DOMESTIC_DIVIDEND_INCOME__SYS__1">#N/A</definedName>
    <definedName name="SUM_L_PIP__6210_INTEREST_INCOME_CORP_BONDS_1">#N/A</definedName>
    <definedName name="SUM_L_PIP__7100_DOMESTIC_DIVIDEND_EXP__SYS__1">#N/A</definedName>
    <definedName name="SUM_L_PIP_1">#N/A</definedName>
    <definedName name="SUM_L_PIP_ASSETS_1">#N/A</definedName>
    <definedName name="SUM_L_PIP_CAPITAL_1">#N/A</definedName>
    <definedName name="SUM_L_PIP_EXPENSES_1">#N/A</definedName>
    <definedName name="SUM_L_PIP_INCOME_1">#N/A</definedName>
    <definedName name="SUM_L_PIP_LIABILITIES_1">#N/A</definedName>
    <definedName name="SUM_L_PIP_SUSPENSE_1">#N/A</definedName>
    <definedName name="SUM_M_1">#N/A</definedName>
    <definedName name="SUM_M_PIP__2255_ACCRUED_INTEREST_PURCHASED_1">#N/A</definedName>
    <definedName name="SUM_M_PIP__6100_DOMESTIC_DIVIDEND_INCOME__SYS__1">#N/A</definedName>
    <definedName name="SUM_M_PIP__6200_INTEREST_INCOME_BROKER_1">#N/A</definedName>
    <definedName name="SUM_M_PIP__6210_INTEREST_INCOME_CORP_BONDS_1">#N/A</definedName>
    <definedName name="SUM_M_PIP__7100_DOMESTIC_DIVIDEND_EXP__SYS__1">#N/A</definedName>
    <definedName name="SUM_M_PIP__7200_INTEREST_EXPENSE_BROKER_1">#N/A</definedName>
    <definedName name="SUM_M_PIP_1">#N/A</definedName>
    <definedName name="SUM_M_PIP_ASSETS_1">#N/A</definedName>
    <definedName name="SUM_M_PIP_CAPITAL_1">#N/A</definedName>
    <definedName name="SUM_M_PIP_EXPENSES_1">#N/A</definedName>
    <definedName name="SUM_M_PIP_INCOME_1">#N/A</definedName>
    <definedName name="SUM_M_PIP_LIABILITIES_1">#N/A</definedName>
    <definedName name="SUM_M_PIP_SUSPENSE_1">#N/A</definedName>
    <definedName name="SUM_N_1">#N/A</definedName>
    <definedName name="SUM_N_PIP__2255_ACCRUED_INTEREST_PURCHASED_1">#N/A</definedName>
    <definedName name="SUM_N_PIP__6100_DOMESTIC_DIVIDEND_INCOME__SYS__1">#N/A</definedName>
    <definedName name="SUM_N_PIP__6200_INTEREST_INCOME_BROKER_1">#N/A</definedName>
    <definedName name="SUM_N_PIP__6210_INTEREST_INCOME_CORP_BONDS_1">#N/A</definedName>
    <definedName name="SUM_N_PIP__7100_DOMESTIC_DIVIDEND_EXP__SYS__1">#N/A</definedName>
    <definedName name="SUM_N_PIP__7200_INTEREST_EXPENSE_BROKER_1">#N/A</definedName>
    <definedName name="SUM_N_PIP_1">#N/A</definedName>
    <definedName name="SUM_N_PIP_ASSETS_1">#N/A</definedName>
    <definedName name="SUM_N_PIP_CAPITAL_1">#N/A</definedName>
    <definedName name="SUM_N_PIP_EXPENSES_1">#N/A</definedName>
    <definedName name="SUM_N_PIP_INCOME_1">#N/A</definedName>
    <definedName name="SUM_N_PIP_LIABILITIES_1">#N/A</definedName>
    <definedName name="SUM_N_PIP_SUSPENSE_1">#N/A</definedName>
    <definedName name="SUM_O_1">#N/A</definedName>
    <definedName name="SUM_O_PIP_1">#N/A</definedName>
    <definedName name="SUM_O_PIP_ASSETS_1">#N/A</definedName>
    <definedName name="SUM_O_PIP_CAPITAL_1">#N/A</definedName>
    <definedName name="SUM_O_PIP_EXPENSES_1">#N/A</definedName>
    <definedName name="SUM_O_PIP_INCOME_1">#N/A</definedName>
    <definedName name="SUM_O_PIP_LIABILITIES_1">#N/A</definedName>
    <definedName name="SUM_O_PIP_SUSPENSE_1">#N/A</definedName>
    <definedName name="SYMBOL">[4]Securities!$A$1:$AR$3000</definedName>
    <definedName name="TARGETPRICE">[4]DataInput!$D$2:$E$200</definedName>
    <definedName name="Technology">[3]DataInputs!$A$24:$A$25</definedName>
    <definedName name="Telecomm">[3]DataInputs!$A$90:$A$91</definedName>
    <definedName name="TempStaffing">[3]DataInputs!$A$86:$A$87</definedName>
    <definedName name="Ticker">AMD!#REF!</definedName>
    <definedName name="TICKERS">#REF!</definedName>
    <definedName name="Todays_Names">'[4]P&amp;L Today'!$H$1:$H$1000</definedName>
    <definedName name="TOTAL_ASSETS">#REF!</definedName>
    <definedName name="Total_PL_Today">'[4]P&amp;L Today'!$AC$1:$AC$1000</definedName>
    <definedName name="TRAILER_TOP">21</definedName>
    <definedName name="TRAILER_TOP_1">#N/A</definedName>
    <definedName name="UNREALIZED">#REF!</definedName>
    <definedName name="Util">[3]DataInputs!$A$118:$A$119</definedName>
    <definedName name="Waste">[3]DataInputs!$A$71:$A$74</definedName>
    <definedName name="YearEnd95_NAV">[5]DataInput!$H$21</definedName>
    <definedName name="YearEnd97_NAV">[5]DataInput!$H$23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5" i="6" l="1"/>
  <c r="G115" i="6" s="1"/>
  <c r="E115" i="6"/>
  <c r="F114" i="6"/>
  <c r="G114" i="6" s="1"/>
  <c r="E114" i="6"/>
  <c r="F113" i="6"/>
  <c r="G113" i="6" s="1"/>
  <c r="E113" i="6"/>
  <c r="F112" i="6"/>
  <c r="G112" i="6" s="1"/>
  <c r="E112" i="6"/>
  <c r="G111" i="6"/>
  <c r="F111" i="6"/>
  <c r="E111" i="6"/>
  <c r="G110" i="6"/>
  <c r="F110" i="6"/>
  <c r="E110" i="6"/>
  <c r="F109" i="6"/>
  <c r="G109" i="6" s="1"/>
  <c r="E109" i="6"/>
  <c r="G108" i="6"/>
  <c r="F108" i="6"/>
  <c r="E108" i="6"/>
  <c r="G107" i="6"/>
  <c r="F107" i="6"/>
  <c r="E107" i="6"/>
  <c r="G106" i="6"/>
  <c r="F106" i="6"/>
  <c r="E106" i="6"/>
  <c r="F105" i="6"/>
  <c r="G105" i="6" s="1"/>
  <c r="E105" i="6"/>
  <c r="G104" i="6"/>
  <c r="F104" i="6"/>
  <c r="E104" i="6"/>
  <c r="G103" i="6"/>
  <c r="F103" i="6"/>
  <c r="E103" i="6"/>
  <c r="G102" i="6"/>
  <c r="F102" i="6"/>
  <c r="E102" i="6"/>
  <c r="F101" i="6"/>
  <c r="G101" i="6" s="1"/>
  <c r="E101" i="6"/>
  <c r="G100" i="6"/>
  <c r="F100" i="6"/>
  <c r="E100" i="6"/>
  <c r="G99" i="6"/>
  <c r="F99" i="6"/>
  <c r="E99" i="6"/>
  <c r="G98" i="6"/>
  <c r="F98" i="6"/>
  <c r="E98" i="6"/>
  <c r="F97" i="6"/>
  <c r="G97" i="6" s="1"/>
  <c r="E97" i="6"/>
  <c r="G96" i="6"/>
  <c r="F96" i="6"/>
  <c r="E96" i="6"/>
  <c r="G95" i="6"/>
  <c r="F95" i="6"/>
  <c r="E95" i="6"/>
  <c r="G94" i="6"/>
  <c r="F94" i="6"/>
  <c r="E94" i="6"/>
  <c r="F93" i="6"/>
  <c r="G93" i="6" s="1"/>
  <c r="E93" i="6"/>
  <c r="G92" i="6"/>
  <c r="F92" i="6"/>
  <c r="E92" i="6"/>
  <c r="G91" i="6"/>
  <c r="F91" i="6"/>
  <c r="E91" i="6"/>
  <c r="G90" i="6"/>
  <c r="F90" i="6"/>
  <c r="E90" i="6"/>
  <c r="F89" i="6"/>
  <c r="G89" i="6" s="1"/>
  <c r="E89" i="6"/>
  <c r="G88" i="6"/>
  <c r="F88" i="6"/>
  <c r="E88" i="6"/>
  <c r="G87" i="6"/>
  <c r="F87" i="6"/>
  <c r="E87" i="6"/>
  <c r="G86" i="6"/>
  <c r="F86" i="6"/>
  <c r="E86" i="6"/>
  <c r="F85" i="6"/>
  <c r="G85" i="6" s="1"/>
  <c r="E85" i="6"/>
  <c r="G84" i="6"/>
  <c r="F84" i="6"/>
  <c r="E84" i="6"/>
  <c r="G83" i="6"/>
  <c r="F83" i="6"/>
  <c r="E83" i="6"/>
  <c r="G82" i="6"/>
  <c r="F82" i="6"/>
  <c r="E82" i="6"/>
  <c r="F81" i="6"/>
  <c r="G81" i="6" s="1"/>
  <c r="E81" i="6"/>
  <c r="G80" i="6"/>
  <c r="F80" i="6"/>
  <c r="E80" i="6"/>
  <c r="G79" i="6"/>
  <c r="F79" i="6"/>
  <c r="E79" i="6"/>
  <c r="G78" i="6"/>
  <c r="F78" i="6"/>
  <c r="E78" i="6"/>
  <c r="F77" i="6"/>
  <c r="G77" i="6" s="1"/>
  <c r="E77" i="6"/>
  <c r="G76" i="6"/>
  <c r="F76" i="6"/>
  <c r="E76" i="6"/>
  <c r="G75" i="6"/>
  <c r="F75" i="6"/>
  <c r="E75" i="6"/>
  <c r="G74" i="6"/>
  <c r="F74" i="6"/>
  <c r="E74" i="6"/>
  <c r="F73" i="6"/>
  <c r="G73" i="6" s="1"/>
  <c r="E73" i="6"/>
  <c r="G72" i="6"/>
  <c r="F72" i="6"/>
  <c r="E72" i="6"/>
  <c r="G71" i="6"/>
  <c r="F71" i="6"/>
  <c r="E71" i="6"/>
  <c r="G70" i="6"/>
  <c r="F70" i="6"/>
  <c r="E70" i="6"/>
  <c r="F69" i="6"/>
  <c r="G69" i="6" s="1"/>
  <c r="E69" i="6"/>
  <c r="G68" i="6"/>
  <c r="F68" i="6"/>
  <c r="E68" i="6"/>
  <c r="G67" i="6"/>
  <c r="F67" i="6"/>
  <c r="E67" i="6"/>
  <c r="G66" i="6"/>
  <c r="F66" i="6"/>
  <c r="E66" i="6"/>
  <c r="F65" i="6"/>
  <c r="G65" i="6" s="1"/>
  <c r="E65" i="6"/>
  <c r="G64" i="6"/>
  <c r="F64" i="6"/>
  <c r="E64" i="6"/>
  <c r="G63" i="6"/>
  <c r="F63" i="6"/>
  <c r="E63" i="6"/>
  <c r="G62" i="6"/>
  <c r="F62" i="6"/>
  <c r="E62" i="6"/>
  <c r="F61" i="6"/>
  <c r="G61" i="6" s="1"/>
  <c r="E61" i="6"/>
  <c r="G60" i="6"/>
  <c r="F60" i="6"/>
  <c r="E60" i="6"/>
  <c r="G59" i="6"/>
  <c r="F59" i="6"/>
  <c r="E59" i="6"/>
  <c r="G58" i="6"/>
  <c r="F58" i="6"/>
  <c r="E58" i="6"/>
  <c r="F57" i="6"/>
  <c r="G57" i="6" s="1"/>
  <c r="E57" i="6"/>
  <c r="G56" i="6"/>
  <c r="F56" i="6"/>
  <c r="E56" i="6"/>
  <c r="G55" i="6"/>
  <c r="F55" i="6"/>
  <c r="E55" i="6"/>
  <c r="G54" i="6"/>
  <c r="F54" i="6"/>
  <c r="E54" i="6"/>
  <c r="F53" i="6"/>
  <c r="G53" i="6" s="1"/>
  <c r="E53" i="6"/>
  <c r="G52" i="6"/>
  <c r="F52" i="6"/>
  <c r="E52" i="6"/>
  <c r="G51" i="6"/>
  <c r="F51" i="6"/>
  <c r="E51" i="6"/>
  <c r="G50" i="6"/>
  <c r="F50" i="6"/>
  <c r="E50" i="6"/>
  <c r="F49" i="6"/>
  <c r="G49" i="6" s="1"/>
  <c r="E49" i="6"/>
  <c r="G48" i="6"/>
  <c r="F48" i="6"/>
  <c r="E48" i="6"/>
  <c r="G47" i="6"/>
  <c r="F47" i="6"/>
  <c r="E47" i="6"/>
  <c r="G46" i="6"/>
  <c r="F46" i="6"/>
  <c r="E46" i="6"/>
  <c r="F45" i="6"/>
  <c r="G45" i="6" s="1"/>
  <c r="E45" i="6"/>
  <c r="G44" i="6"/>
  <c r="F44" i="6"/>
  <c r="E44" i="6"/>
  <c r="G43" i="6"/>
  <c r="F43" i="6"/>
  <c r="E43" i="6"/>
  <c r="G42" i="6"/>
  <c r="F42" i="6"/>
  <c r="E42" i="6"/>
  <c r="F41" i="6"/>
  <c r="G41" i="6" s="1"/>
  <c r="E41" i="6"/>
  <c r="G40" i="6"/>
  <c r="F40" i="6"/>
  <c r="E40" i="6"/>
  <c r="G39" i="6"/>
  <c r="F39" i="6"/>
  <c r="E39" i="6"/>
  <c r="G38" i="6"/>
  <c r="F38" i="6"/>
  <c r="E38" i="6"/>
  <c r="F37" i="6"/>
  <c r="G37" i="6" s="1"/>
  <c r="E37" i="6"/>
  <c r="G36" i="6"/>
  <c r="F36" i="6"/>
  <c r="E36" i="6"/>
  <c r="G35" i="6"/>
  <c r="F35" i="6"/>
  <c r="E35" i="6"/>
  <c r="G34" i="6"/>
  <c r="F34" i="6"/>
  <c r="E34" i="6"/>
  <c r="F33" i="6"/>
  <c r="G33" i="6" s="1"/>
  <c r="E33" i="6"/>
  <c r="G32" i="6"/>
  <c r="F32" i="6"/>
  <c r="E32" i="6"/>
  <c r="G31" i="6"/>
  <c r="F31" i="6"/>
  <c r="E31" i="6"/>
  <c r="G30" i="6"/>
  <c r="F30" i="6"/>
  <c r="E30" i="6"/>
  <c r="F29" i="6"/>
  <c r="G29" i="6" s="1"/>
  <c r="E29" i="6"/>
  <c r="G28" i="6"/>
  <c r="F28" i="6"/>
  <c r="E28" i="6"/>
  <c r="G27" i="6"/>
  <c r="F27" i="6"/>
  <c r="E27" i="6"/>
  <c r="G26" i="6"/>
  <c r="F26" i="6"/>
  <c r="E26" i="6"/>
  <c r="F25" i="6"/>
  <c r="G25" i="6" s="1"/>
  <c r="E25" i="6"/>
  <c r="G24" i="6"/>
  <c r="F24" i="6"/>
  <c r="E24" i="6"/>
  <c r="G23" i="6"/>
  <c r="F23" i="6"/>
  <c r="E23" i="6"/>
  <c r="G22" i="6"/>
  <c r="F22" i="6"/>
  <c r="E22" i="6"/>
  <c r="F21" i="6"/>
  <c r="G21" i="6" s="1"/>
  <c r="E21" i="6"/>
  <c r="G20" i="6"/>
  <c r="F20" i="6"/>
  <c r="E20" i="6"/>
  <c r="G19" i="6"/>
  <c r="F19" i="6"/>
  <c r="E19" i="6"/>
  <c r="G18" i="6"/>
  <c r="F18" i="6"/>
  <c r="E18" i="6"/>
  <c r="F17" i="6"/>
  <c r="G17" i="6" s="1"/>
  <c r="E17" i="6"/>
  <c r="G16" i="6"/>
  <c r="F16" i="6"/>
  <c r="E16" i="6"/>
  <c r="G15" i="6"/>
  <c r="F15" i="6"/>
  <c r="E15" i="6"/>
  <c r="G14" i="6"/>
  <c r="F14" i="6"/>
  <c r="E14" i="6"/>
  <c r="F13" i="6"/>
  <c r="G13" i="6" s="1"/>
  <c r="E13" i="6"/>
  <c r="G12" i="6"/>
  <c r="F12" i="6"/>
  <c r="E12" i="6"/>
  <c r="G11" i="6"/>
  <c r="F11" i="6"/>
  <c r="E11" i="6"/>
  <c r="G10" i="6"/>
  <c r="F10" i="6"/>
  <c r="E10" i="6"/>
  <c r="F9" i="6"/>
  <c r="G9" i="6" s="1"/>
  <c r="E9" i="6"/>
  <c r="G8" i="6"/>
  <c r="F8" i="6"/>
  <c r="E8" i="6"/>
  <c r="G7" i="6"/>
  <c r="F7" i="6"/>
  <c r="E7" i="6"/>
  <c r="G6" i="6"/>
  <c r="F6" i="6"/>
  <c r="E6" i="6"/>
  <c r="F5" i="6"/>
  <c r="G5" i="6" s="1"/>
  <c r="E5" i="6"/>
  <c r="G4" i="6"/>
  <c r="F4" i="6"/>
  <c r="E4" i="6"/>
  <c r="G3" i="6"/>
  <c r="F3" i="6"/>
  <c r="E3" i="6"/>
  <c r="G2" i="6"/>
  <c r="F2" i="6"/>
  <c r="E2" i="6"/>
  <c r="L159" i="1" l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T14" i="5" l="1"/>
  <c r="T13" i="5"/>
  <c r="T12" i="5"/>
  <c r="T11" i="5"/>
  <c r="T10" i="5"/>
  <c r="T9" i="5"/>
  <c r="T8" i="5"/>
  <c r="T7" i="5"/>
  <c r="T6" i="5"/>
  <c r="T5" i="5"/>
  <c r="T4" i="5"/>
  <c r="T3" i="5"/>
  <c r="T2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Z4" i="5"/>
  <c r="X4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Z2" i="5"/>
  <c r="X2" i="5"/>
  <c r="Q159" i="5" l="1"/>
  <c r="R159" i="5" s="1"/>
  <c r="S159" i="5" s="1"/>
  <c r="T159" i="5" s="1"/>
  <c r="Q40" i="5"/>
  <c r="R40" i="5" s="1"/>
  <c r="S40" i="5" s="1"/>
  <c r="T40" i="5" s="1"/>
  <c r="Q112" i="5"/>
  <c r="R112" i="5" s="1"/>
  <c r="S112" i="5" s="1"/>
  <c r="T112" i="5" s="1"/>
  <c r="Q17" i="5"/>
  <c r="R17" i="5" s="1"/>
  <c r="S17" i="5" s="1"/>
  <c r="T17" i="5" s="1"/>
  <c r="Q29" i="5"/>
  <c r="R29" i="5" s="1"/>
  <c r="S29" i="5" s="1"/>
  <c r="T29" i="5" s="1"/>
  <c r="Q41" i="5"/>
  <c r="R41" i="5" s="1"/>
  <c r="S41" i="5" s="1"/>
  <c r="T41" i="5" s="1"/>
  <c r="Q53" i="5"/>
  <c r="R53" i="5" s="1"/>
  <c r="S53" i="5" s="1"/>
  <c r="T53" i="5" s="1"/>
  <c r="Q65" i="5"/>
  <c r="R65" i="5" s="1"/>
  <c r="S65" i="5" s="1"/>
  <c r="T65" i="5" s="1"/>
  <c r="Q77" i="5"/>
  <c r="R77" i="5" s="1"/>
  <c r="S77" i="5" s="1"/>
  <c r="T77" i="5" s="1"/>
  <c r="Q89" i="5"/>
  <c r="R89" i="5" s="1"/>
  <c r="S89" i="5" s="1"/>
  <c r="T89" i="5" s="1"/>
  <c r="Q101" i="5"/>
  <c r="R101" i="5" s="1"/>
  <c r="S101" i="5" s="1"/>
  <c r="T101" i="5" s="1"/>
  <c r="Q113" i="5"/>
  <c r="R113" i="5" s="1"/>
  <c r="S113" i="5" s="1"/>
  <c r="T113" i="5" s="1"/>
  <c r="Q125" i="5"/>
  <c r="R125" i="5" s="1"/>
  <c r="S125" i="5" s="1"/>
  <c r="T125" i="5" s="1"/>
  <c r="Q137" i="5"/>
  <c r="R137" i="5" s="1"/>
  <c r="S137" i="5" s="1"/>
  <c r="T137" i="5" s="1"/>
  <c r="Q149" i="5"/>
  <c r="R149" i="5" s="1"/>
  <c r="S149" i="5" s="1"/>
  <c r="T149" i="5" s="1"/>
  <c r="Q52" i="5"/>
  <c r="R52" i="5" s="1"/>
  <c r="S52" i="5" s="1"/>
  <c r="T52" i="5" s="1"/>
  <c r="Q100" i="5"/>
  <c r="R100" i="5" s="1"/>
  <c r="S100" i="5" s="1"/>
  <c r="T100" i="5" s="1"/>
  <c r="Q18" i="5"/>
  <c r="R18" i="5" s="1"/>
  <c r="S18" i="5" s="1"/>
  <c r="T18" i="5" s="1"/>
  <c r="Q30" i="5"/>
  <c r="R30" i="5" s="1"/>
  <c r="S30" i="5" s="1"/>
  <c r="T30" i="5" s="1"/>
  <c r="Q42" i="5"/>
  <c r="R42" i="5" s="1"/>
  <c r="S42" i="5" s="1"/>
  <c r="T42" i="5" s="1"/>
  <c r="Q54" i="5"/>
  <c r="R54" i="5" s="1"/>
  <c r="S54" i="5" s="1"/>
  <c r="T54" i="5" s="1"/>
  <c r="Q66" i="5"/>
  <c r="R66" i="5" s="1"/>
  <c r="S66" i="5" s="1"/>
  <c r="T66" i="5" s="1"/>
  <c r="Q78" i="5"/>
  <c r="R78" i="5" s="1"/>
  <c r="S78" i="5" s="1"/>
  <c r="T78" i="5" s="1"/>
  <c r="Q90" i="5"/>
  <c r="R90" i="5" s="1"/>
  <c r="S90" i="5" s="1"/>
  <c r="T90" i="5" s="1"/>
  <c r="Q102" i="5"/>
  <c r="R102" i="5" s="1"/>
  <c r="S102" i="5" s="1"/>
  <c r="T102" i="5" s="1"/>
  <c r="Q114" i="5"/>
  <c r="R114" i="5" s="1"/>
  <c r="S114" i="5" s="1"/>
  <c r="T114" i="5" s="1"/>
  <c r="Q126" i="5"/>
  <c r="R126" i="5" s="1"/>
  <c r="S126" i="5" s="1"/>
  <c r="T126" i="5" s="1"/>
  <c r="Q138" i="5"/>
  <c r="R138" i="5" s="1"/>
  <c r="S138" i="5" s="1"/>
  <c r="T138" i="5" s="1"/>
  <c r="Q150" i="5"/>
  <c r="R150" i="5" s="1"/>
  <c r="S150" i="5" s="1"/>
  <c r="T150" i="5" s="1"/>
  <c r="Q28" i="5"/>
  <c r="R28" i="5" s="1"/>
  <c r="S28" i="5" s="1"/>
  <c r="T28" i="5" s="1"/>
  <c r="Q124" i="5"/>
  <c r="R124" i="5" s="1"/>
  <c r="S124" i="5" s="1"/>
  <c r="T124" i="5" s="1"/>
  <c r="Q19" i="5"/>
  <c r="R19" i="5" s="1"/>
  <c r="S19" i="5" s="1"/>
  <c r="T19" i="5" s="1"/>
  <c r="Q31" i="5"/>
  <c r="R31" i="5" s="1"/>
  <c r="S31" i="5" s="1"/>
  <c r="T31" i="5" s="1"/>
  <c r="Q43" i="5"/>
  <c r="R43" i="5" s="1"/>
  <c r="S43" i="5" s="1"/>
  <c r="T43" i="5" s="1"/>
  <c r="Q55" i="5"/>
  <c r="R55" i="5" s="1"/>
  <c r="S55" i="5" s="1"/>
  <c r="T55" i="5" s="1"/>
  <c r="Q67" i="5"/>
  <c r="R67" i="5" s="1"/>
  <c r="S67" i="5" s="1"/>
  <c r="T67" i="5" s="1"/>
  <c r="Q79" i="5"/>
  <c r="R79" i="5" s="1"/>
  <c r="S79" i="5" s="1"/>
  <c r="T79" i="5" s="1"/>
  <c r="Q91" i="5"/>
  <c r="R91" i="5" s="1"/>
  <c r="S91" i="5" s="1"/>
  <c r="T91" i="5" s="1"/>
  <c r="Q103" i="5"/>
  <c r="R103" i="5" s="1"/>
  <c r="S103" i="5" s="1"/>
  <c r="T103" i="5" s="1"/>
  <c r="Q115" i="5"/>
  <c r="R115" i="5" s="1"/>
  <c r="S115" i="5" s="1"/>
  <c r="T115" i="5" s="1"/>
  <c r="Q127" i="5"/>
  <c r="R127" i="5" s="1"/>
  <c r="S127" i="5" s="1"/>
  <c r="T127" i="5" s="1"/>
  <c r="Q139" i="5"/>
  <c r="R139" i="5" s="1"/>
  <c r="S139" i="5" s="1"/>
  <c r="T139" i="5" s="1"/>
  <c r="Q151" i="5"/>
  <c r="R151" i="5" s="1"/>
  <c r="S151" i="5" s="1"/>
  <c r="T151" i="5" s="1"/>
  <c r="Q136" i="5"/>
  <c r="R136" i="5" s="1"/>
  <c r="S136" i="5" s="1"/>
  <c r="T136" i="5" s="1"/>
  <c r="Q20" i="5"/>
  <c r="R20" i="5" s="1"/>
  <c r="S20" i="5" s="1"/>
  <c r="T20" i="5" s="1"/>
  <c r="Q32" i="5"/>
  <c r="R32" i="5" s="1"/>
  <c r="S32" i="5" s="1"/>
  <c r="T32" i="5" s="1"/>
  <c r="Q44" i="5"/>
  <c r="R44" i="5" s="1"/>
  <c r="S44" i="5" s="1"/>
  <c r="T44" i="5" s="1"/>
  <c r="Q56" i="5"/>
  <c r="R56" i="5" s="1"/>
  <c r="S56" i="5" s="1"/>
  <c r="T56" i="5" s="1"/>
  <c r="Q68" i="5"/>
  <c r="R68" i="5" s="1"/>
  <c r="S68" i="5" s="1"/>
  <c r="T68" i="5" s="1"/>
  <c r="Q80" i="5"/>
  <c r="R80" i="5" s="1"/>
  <c r="S80" i="5" s="1"/>
  <c r="T80" i="5" s="1"/>
  <c r="Q92" i="5"/>
  <c r="R92" i="5" s="1"/>
  <c r="S92" i="5" s="1"/>
  <c r="T92" i="5" s="1"/>
  <c r="Q104" i="5"/>
  <c r="R104" i="5" s="1"/>
  <c r="S104" i="5" s="1"/>
  <c r="T104" i="5" s="1"/>
  <c r="Q116" i="5"/>
  <c r="R116" i="5" s="1"/>
  <c r="S116" i="5" s="1"/>
  <c r="T116" i="5" s="1"/>
  <c r="Q128" i="5"/>
  <c r="R128" i="5" s="1"/>
  <c r="S128" i="5" s="1"/>
  <c r="T128" i="5" s="1"/>
  <c r="Q140" i="5"/>
  <c r="R140" i="5" s="1"/>
  <c r="S140" i="5" s="1"/>
  <c r="T140" i="5" s="1"/>
  <c r="Q152" i="5"/>
  <c r="R152" i="5" s="1"/>
  <c r="S152" i="5" s="1"/>
  <c r="T152" i="5" s="1"/>
  <c r="Q148" i="5"/>
  <c r="R148" i="5" s="1"/>
  <c r="S148" i="5" s="1"/>
  <c r="T148" i="5" s="1"/>
  <c r="Q21" i="5"/>
  <c r="R21" i="5" s="1"/>
  <c r="S21" i="5" s="1"/>
  <c r="T21" i="5" s="1"/>
  <c r="Q33" i="5"/>
  <c r="R33" i="5" s="1"/>
  <c r="S33" i="5" s="1"/>
  <c r="T33" i="5" s="1"/>
  <c r="Q45" i="5"/>
  <c r="R45" i="5" s="1"/>
  <c r="S45" i="5" s="1"/>
  <c r="T45" i="5" s="1"/>
  <c r="Q57" i="5"/>
  <c r="R57" i="5" s="1"/>
  <c r="S57" i="5" s="1"/>
  <c r="T57" i="5" s="1"/>
  <c r="Q69" i="5"/>
  <c r="R69" i="5" s="1"/>
  <c r="S69" i="5" s="1"/>
  <c r="T69" i="5" s="1"/>
  <c r="Q81" i="5"/>
  <c r="R81" i="5" s="1"/>
  <c r="S81" i="5" s="1"/>
  <c r="T81" i="5" s="1"/>
  <c r="Q93" i="5"/>
  <c r="R93" i="5" s="1"/>
  <c r="S93" i="5" s="1"/>
  <c r="T93" i="5" s="1"/>
  <c r="Q105" i="5"/>
  <c r="R105" i="5" s="1"/>
  <c r="S105" i="5" s="1"/>
  <c r="T105" i="5" s="1"/>
  <c r="Q117" i="5"/>
  <c r="R117" i="5" s="1"/>
  <c r="S117" i="5" s="1"/>
  <c r="T117" i="5" s="1"/>
  <c r="Q129" i="5"/>
  <c r="R129" i="5" s="1"/>
  <c r="S129" i="5" s="1"/>
  <c r="T129" i="5" s="1"/>
  <c r="Q141" i="5"/>
  <c r="R141" i="5" s="1"/>
  <c r="S141" i="5" s="1"/>
  <c r="T141" i="5" s="1"/>
  <c r="Q153" i="5"/>
  <c r="R153" i="5" s="1"/>
  <c r="S153" i="5" s="1"/>
  <c r="T153" i="5" s="1"/>
  <c r="Q22" i="5"/>
  <c r="R22" i="5" s="1"/>
  <c r="S22" i="5" s="1"/>
  <c r="T22" i="5" s="1"/>
  <c r="Q34" i="5"/>
  <c r="R34" i="5" s="1"/>
  <c r="S34" i="5" s="1"/>
  <c r="T34" i="5" s="1"/>
  <c r="Q46" i="5"/>
  <c r="R46" i="5" s="1"/>
  <c r="S46" i="5" s="1"/>
  <c r="T46" i="5" s="1"/>
  <c r="Q58" i="5"/>
  <c r="R58" i="5" s="1"/>
  <c r="S58" i="5" s="1"/>
  <c r="T58" i="5" s="1"/>
  <c r="Q70" i="5"/>
  <c r="R70" i="5" s="1"/>
  <c r="S70" i="5" s="1"/>
  <c r="T70" i="5" s="1"/>
  <c r="Q82" i="5"/>
  <c r="R82" i="5" s="1"/>
  <c r="S82" i="5" s="1"/>
  <c r="T82" i="5" s="1"/>
  <c r="Q94" i="5"/>
  <c r="R94" i="5" s="1"/>
  <c r="S94" i="5" s="1"/>
  <c r="T94" i="5" s="1"/>
  <c r="Q106" i="5"/>
  <c r="R106" i="5" s="1"/>
  <c r="S106" i="5" s="1"/>
  <c r="T106" i="5" s="1"/>
  <c r="Q118" i="5"/>
  <c r="R118" i="5" s="1"/>
  <c r="S118" i="5" s="1"/>
  <c r="T118" i="5" s="1"/>
  <c r="Q130" i="5"/>
  <c r="R130" i="5" s="1"/>
  <c r="S130" i="5" s="1"/>
  <c r="T130" i="5" s="1"/>
  <c r="Q142" i="5"/>
  <c r="R142" i="5" s="1"/>
  <c r="S142" i="5" s="1"/>
  <c r="T142" i="5" s="1"/>
  <c r="Q154" i="5"/>
  <c r="R154" i="5" s="1"/>
  <c r="S154" i="5" s="1"/>
  <c r="T154" i="5" s="1"/>
  <c r="Q23" i="5"/>
  <c r="R23" i="5" s="1"/>
  <c r="S23" i="5" s="1"/>
  <c r="T23" i="5" s="1"/>
  <c r="Q35" i="5"/>
  <c r="R35" i="5" s="1"/>
  <c r="S35" i="5" s="1"/>
  <c r="T35" i="5" s="1"/>
  <c r="Q47" i="5"/>
  <c r="R47" i="5" s="1"/>
  <c r="S47" i="5" s="1"/>
  <c r="T47" i="5" s="1"/>
  <c r="Q59" i="5"/>
  <c r="R59" i="5" s="1"/>
  <c r="S59" i="5" s="1"/>
  <c r="T59" i="5" s="1"/>
  <c r="Q71" i="5"/>
  <c r="R71" i="5" s="1"/>
  <c r="S71" i="5" s="1"/>
  <c r="T71" i="5" s="1"/>
  <c r="Q83" i="5"/>
  <c r="R83" i="5" s="1"/>
  <c r="S83" i="5" s="1"/>
  <c r="T83" i="5" s="1"/>
  <c r="Q95" i="5"/>
  <c r="R95" i="5" s="1"/>
  <c r="S95" i="5" s="1"/>
  <c r="T95" i="5" s="1"/>
  <c r="Q107" i="5"/>
  <c r="R107" i="5" s="1"/>
  <c r="S107" i="5" s="1"/>
  <c r="T107" i="5" s="1"/>
  <c r="Q119" i="5"/>
  <c r="R119" i="5" s="1"/>
  <c r="S119" i="5" s="1"/>
  <c r="T119" i="5" s="1"/>
  <c r="Q131" i="5"/>
  <c r="R131" i="5" s="1"/>
  <c r="S131" i="5" s="1"/>
  <c r="T131" i="5" s="1"/>
  <c r="Q143" i="5"/>
  <c r="R143" i="5" s="1"/>
  <c r="S143" i="5" s="1"/>
  <c r="T143" i="5" s="1"/>
  <c r="Q155" i="5"/>
  <c r="R155" i="5" s="1"/>
  <c r="S155" i="5" s="1"/>
  <c r="T155" i="5" s="1"/>
  <c r="Q64" i="5"/>
  <c r="R64" i="5" s="1"/>
  <c r="S64" i="5" s="1"/>
  <c r="T64" i="5" s="1"/>
  <c r="Q24" i="5"/>
  <c r="R24" i="5" s="1"/>
  <c r="S24" i="5" s="1"/>
  <c r="T24" i="5" s="1"/>
  <c r="Q36" i="5"/>
  <c r="R36" i="5" s="1"/>
  <c r="S36" i="5" s="1"/>
  <c r="T36" i="5" s="1"/>
  <c r="Q48" i="5"/>
  <c r="R48" i="5" s="1"/>
  <c r="S48" i="5" s="1"/>
  <c r="T48" i="5" s="1"/>
  <c r="Q60" i="5"/>
  <c r="R60" i="5" s="1"/>
  <c r="S60" i="5" s="1"/>
  <c r="T60" i="5" s="1"/>
  <c r="Q72" i="5"/>
  <c r="R72" i="5" s="1"/>
  <c r="S72" i="5" s="1"/>
  <c r="T72" i="5" s="1"/>
  <c r="Q84" i="5"/>
  <c r="R84" i="5" s="1"/>
  <c r="S84" i="5" s="1"/>
  <c r="T84" i="5" s="1"/>
  <c r="Q96" i="5"/>
  <c r="R96" i="5" s="1"/>
  <c r="S96" i="5" s="1"/>
  <c r="T96" i="5" s="1"/>
  <c r="Q108" i="5"/>
  <c r="R108" i="5" s="1"/>
  <c r="S108" i="5" s="1"/>
  <c r="T108" i="5" s="1"/>
  <c r="Q120" i="5"/>
  <c r="R120" i="5" s="1"/>
  <c r="S120" i="5" s="1"/>
  <c r="T120" i="5" s="1"/>
  <c r="Q132" i="5"/>
  <c r="R132" i="5" s="1"/>
  <c r="S132" i="5" s="1"/>
  <c r="T132" i="5" s="1"/>
  <c r="Q144" i="5"/>
  <c r="R144" i="5" s="1"/>
  <c r="S144" i="5" s="1"/>
  <c r="T144" i="5" s="1"/>
  <c r="Q156" i="5"/>
  <c r="R156" i="5" s="1"/>
  <c r="S156" i="5" s="1"/>
  <c r="T156" i="5" s="1"/>
  <c r="Q76" i="5"/>
  <c r="R76" i="5" s="1"/>
  <c r="S76" i="5" s="1"/>
  <c r="T76" i="5" s="1"/>
  <c r="Q25" i="5"/>
  <c r="R25" i="5" s="1"/>
  <c r="S25" i="5" s="1"/>
  <c r="T25" i="5" s="1"/>
  <c r="Q37" i="5"/>
  <c r="R37" i="5" s="1"/>
  <c r="S37" i="5" s="1"/>
  <c r="T37" i="5" s="1"/>
  <c r="Q49" i="5"/>
  <c r="R49" i="5" s="1"/>
  <c r="S49" i="5" s="1"/>
  <c r="T49" i="5" s="1"/>
  <c r="Q61" i="5"/>
  <c r="R61" i="5" s="1"/>
  <c r="S61" i="5" s="1"/>
  <c r="T61" i="5" s="1"/>
  <c r="Q73" i="5"/>
  <c r="R73" i="5" s="1"/>
  <c r="S73" i="5" s="1"/>
  <c r="T73" i="5" s="1"/>
  <c r="Q85" i="5"/>
  <c r="R85" i="5" s="1"/>
  <c r="S85" i="5" s="1"/>
  <c r="T85" i="5" s="1"/>
  <c r="Q97" i="5"/>
  <c r="R97" i="5" s="1"/>
  <c r="S97" i="5" s="1"/>
  <c r="T97" i="5" s="1"/>
  <c r="Q109" i="5"/>
  <c r="R109" i="5" s="1"/>
  <c r="S109" i="5" s="1"/>
  <c r="T109" i="5" s="1"/>
  <c r="Q121" i="5"/>
  <c r="R121" i="5" s="1"/>
  <c r="S121" i="5" s="1"/>
  <c r="T121" i="5" s="1"/>
  <c r="Q133" i="5"/>
  <c r="R133" i="5" s="1"/>
  <c r="S133" i="5" s="1"/>
  <c r="T133" i="5" s="1"/>
  <c r="Q145" i="5"/>
  <c r="R145" i="5" s="1"/>
  <c r="S145" i="5" s="1"/>
  <c r="T145" i="5" s="1"/>
  <c r="Q157" i="5"/>
  <c r="R157" i="5" s="1"/>
  <c r="S157" i="5" s="1"/>
  <c r="T157" i="5" s="1"/>
  <c r="Q16" i="5"/>
  <c r="R16" i="5" s="1"/>
  <c r="S16" i="5" s="1"/>
  <c r="T16" i="5" s="1"/>
  <c r="Q88" i="5"/>
  <c r="R88" i="5" s="1"/>
  <c r="S88" i="5" s="1"/>
  <c r="T88" i="5" s="1"/>
  <c r="Q26" i="5"/>
  <c r="R26" i="5" s="1"/>
  <c r="S26" i="5" s="1"/>
  <c r="T26" i="5" s="1"/>
  <c r="Q38" i="5"/>
  <c r="R38" i="5" s="1"/>
  <c r="S38" i="5" s="1"/>
  <c r="T38" i="5" s="1"/>
  <c r="Q50" i="5"/>
  <c r="R50" i="5" s="1"/>
  <c r="S50" i="5" s="1"/>
  <c r="T50" i="5" s="1"/>
  <c r="Q62" i="5"/>
  <c r="R62" i="5" s="1"/>
  <c r="S62" i="5" s="1"/>
  <c r="T62" i="5" s="1"/>
  <c r="Q74" i="5"/>
  <c r="R74" i="5" s="1"/>
  <c r="S74" i="5" s="1"/>
  <c r="T74" i="5" s="1"/>
  <c r="Q86" i="5"/>
  <c r="R86" i="5" s="1"/>
  <c r="S86" i="5" s="1"/>
  <c r="T86" i="5" s="1"/>
  <c r="Q98" i="5"/>
  <c r="R98" i="5" s="1"/>
  <c r="S98" i="5" s="1"/>
  <c r="T98" i="5" s="1"/>
  <c r="Q110" i="5"/>
  <c r="R110" i="5" s="1"/>
  <c r="S110" i="5" s="1"/>
  <c r="T110" i="5" s="1"/>
  <c r="Q122" i="5"/>
  <c r="R122" i="5" s="1"/>
  <c r="S122" i="5" s="1"/>
  <c r="T122" i="5" s="1"/>
  <c r="Q134" i="5"/>
  <c r="R134" i="5" s="1"/>
  <c r="S134" i="5" s="1"/>
  <c r="T134" i="5" s="1"/>
  <c r="Q146" i="5"/>
  <c r="R146" i="5" s="1"/>
  <c r="S146" i="5" s="1"/>
  <c r="T146" i="5" s="1"/>
  <c r="Q158" i="5"/>
  <c r="R158" i="5" s="1"/>
  <c r="S158" i="5" s="1"/>
  <c r="T158" i="5" s="1"/>
  <c r="Q15" i="5"/>
  <c r="R15" i="5" s="1"/>
  <c r="S15" i="5" s="1"/>
  <c r="T15" i="5" s="1"/>
  <c r="Q27" i="5"/>
  <c r="R27" i="5" s="1"/>
  <c r="S27" i="5" s="1"/>
  <c r="T27" i="5" s="1"/>
  <c r="Q39" i="5"/>
  <c r="R39" i="5" s="1"/>
  <c r="S39" i="5" s="1"/>
  <c r="T39" i="5" s="1"/>
  <c r="Q51" i="5"/>
  <c r="R51" i="5" s="1"/>
  <c r="S51" i="5" s="1"/>
  <c r="T51" i="5" s="1"/>
  <c r="Q63" i="5"/>
  <c r="R63" i="5" s="1"/>
  <c r="S63" i="5" s="1"/>
  <c r="T63" i="5" s="1"/>
  <c r="Q75" i="5"/>
  <c r="R75" i="5" s="1"/>
  <c r="S75" i="5" s="1"/>
  <c r="T75" i="5" s="1"/>
  <c r="Q87" i="5"/>
  <c r="R87" i="5" s="1"/>
  <c r="S87" i="5" s="1"/>
  <c r="T87" i="5" s="1"/>
  <c r="Q99" i="5"/>
  <c r="R99" i="5" s="1"/>
  <c r="S99" i="5" s="1"/>
  <c r="T99" i="5" s="1"/>
  <c r="Q111" i="5"/>
  <c r="R111" i="5" s="1"/>
  <c r="S111" i="5" s="1"/>
  <c r="T111" i="5" s="1"/>
  <c r="Q123" i="5"/>
  <c r="R123" i="5" s="1"/>
  <c r="S123" i="5" s="1"/>
  <c r="T123" i="5" s="1"/>
  <c r="Q135" i="5"/>
  <c r="R135" i="5" s="1"/>
  <c r="S135" i="5" s="1"/>
  <c r="T135" i="5" s="1"/>
  <c r="Q147" i="5"/>
  <c r="R147" i="5" s="1"/>
  <c r="S147" i="5" s="1"/>
  <c r="T147" i="5" s="1"/>
  <c r="M159" i="5"/>
  <c r="N159" i="5" s="1"/>
  <c r="O159" i="5" s="1"/>
  <c r="M18" i="5"/>
  <c r="N18" i="5" s="1"/>
  <c r="O18" i="5" s="1"/>
  <c r="M30" i="5"/>
  <c r="N30" i="5" s="1"/>
  <c r="O30" i="5" s="1"/>
  <c r="M19" i="5"/>
  <c r="N19" i="5" s="1"/>
  <c r="O19" i="5" s="1"/>
  <c r="M31" i="5"/>
  <c r="N31" i="5" s="1"/>
  <c r="O31" i="5" s="1"/>
  <c r="M17" i="5"/>
  <c r="N17" i="5" s="1"/>
  <c r="O17" i="5" s="1"/>
  <c r="M20" i="5"/>
  <c r="N20" i="5" s="1"/>
  <c r="O20" i="5" s="1"/>
  <c r="M32" i="5"/>
  <c r="N32" i="5" s="1"/>
  <c r="O32" i="5" s="1"/>
  <c r="M21" i="5"/>
  <c r="N21" i="5" s="1"/>
  <c r="O21" i="5" s="1"/>
  <c r="M33" i="5"/>
  <c r="N33" i="5" s="1"/>
  <c r="O33" i="5" s="1"/>
  <c r="M22" i="5"/>
  <c r="N22" i="5" s="1"/>
  <c r="O22" i="5" s="1"/>
  <c r="M34" i="5"/>
  <c r="N34" i="5" s="1"/>
  <c r="O34" i="5" s="1"/>
  <c r="M23" i="5"/>
  <c r="N23" i="5" s="1"/>
  <c r="O23" i="5" s="1"/>
  <c r="M35" i="5"/>
  <c r="N35" i="5" s="1"/>
  <c r="O35" i="5" s="1"/>
  <c r="M24" i="5"/>
  <c r="N24" i="5" s="1"/>
  <c r="O24" i="5" s="1"/>
  <c r="M36" i="5"/>
  <c r="N36" i="5" s="1"/>
  <c r="O36" i="5" s="1"/>
  <c r="M25" i="5"/>
  <c r="N25" i="5" s="1"/>
  <c r="O25" i="5" s="1"/>
  <c r="M37" i="5"/>
  <c r="N37" i="5" s="1"/>
  <c r="O37" i="5" s="1"/>
  <c r="M26" i="5"/>
  <c r="N26" i="5" s="1"/>
  <c r="O26" i="5" s="1"/>
  <c r="M38" i="5"/>
  <c r="N38" i="5" s="1"/>
  <c r="O38" i="5" s="1"/>
  <c r="M15" i="5"/>
  <c r="N15" i="5" s="1"/>
  <c r="O15" i="5" s="1"/>
  <c r="M27" i="5"/>
  <c r="N27" i="5" s="1"/>
  <c r="O27" i="5" s="1"/>
  <c r="M29" i="5"/>
  <c r="N29" i="5" s="1"/>
  <c r="O29" i="5" s="1"/>
  <c r="M16" i="5"/>
  <c r="N16" i="5" s="1"/>
  <c r="O16" i="5" s="1"/>
  <c r="M28" i="5"/>
  <c r="N28" i="5" s="1"/>
  <c r="O28" i="5" s="1"/>
  <c r="M137" i="5"/>
  <c r="N137" i="5" s="1"/>
  <c r="O137" i="5" s="1"/>
  <c r="M40" i="5"/>
  <c r="N40" i="5" s="1"/>
  <c r="O40" i="5" s="1"/>
  <c r="M52" i="5"/>
  <c r="N52" i="5" s="1"/>
  <c r="O52" i="5" s="1"/>
  <c r="M64" i="5"/>
  <c r="N64" i="5" s="1"/>
  <c r="O64" i="5" s="1"/>
  <c r="M76" i="5"/>
  <c r="N76" i="5" s="1"/>
  <c r="O76" i="5" s="1"/>
  <c r="M88" i="5"/>
  <c r="N88" i="5" s="1"/>
  <c r="O88" i="5" s="1"/>
  <c r="M100" i="5"/>
  <c r="N100" i="5" s="1"/>
  <c r="O100" i="5" s="1"/>
  <c r="M112" i="5"/>
  <c r="N112" i="5" s="1"/>
  <c r="O112" i="5" s="1"/>
  <c r="M124" i="5"/>
  <c r="N124" i="5" s="1"/>
  <c r="O124" i="5" s="1"/>
  <c r="M136" i="5"/>
  <c r="N136" i="5" s="1"/>
  <c r="O136" i="5" s="1"/>
  <c r="M148" i="5"/>
  <c r="N148" i="5" s="1"/>
  <c r="O148" i="5" s="1"/>
  <c r="M53" i="5"/>
  <c r="N53" i="5" s="1"/>
  <c r="O53" i="5" s="1"/>
  <c r="M89" i="5"/>
  <c r="N89" i="5" s="1"/>
  <c r="O89" i="5" s="1"/>
  <c r="M78" i="5"/>
  <c r="N78" i="5" s="1"/>
  <c r="O78" i="5" s="1"/>
  <c r="M150" i="5"/>
  <c r="N150" i="5" s="1"/>
  <c r="O150" i="5" s="1"/>
  <c r="M43" i="5"/>
  <c r="N43" i="5" s="1"/>
  <c r="O43" i="5" s="1"/>
  <c r="M55" i="5"/>
  <c r="N55" i="5" s="1"/>
  <c r="O55" i="5" s="1"/>
  <c r="M67" i="5"/>
  <c r="N67" i="5" s="1"/>
  <c r="O67" i="5" s="1"/>
  <c r="M79" i="5"/>
  <c r="N79" i="5" s="1"/>
  <c r="O79" i="5" s="1"/>
  <c r="M91" i="5"/>
  <c r="N91" i="5" s="1"/>
  <c r="O91" i="5" s="1"/>
  <c r="M103" i="5"/>
  <c r="N103" i="5" s="1"/>
  <c r="O103" i="5" s="1"/>
  <c r="M115" i="5"/>
  <c r="N115" i="5" s="1"/>
  <c r="O115" i="5" s="1"/>
  <c r="M127" i="5"/>
  <c r="N127" i="5" s="1"/>
  <c r="O127" i="5" s="1"/>
  <c r="M139" i="5"/>
  <c r="N139" i="5" s="1"/>
  <c r="O139" i="5" s="1"/>
  <c r="M151" i="5"/>
  <c r="N151" i="5" s="1"/>
  <c r="O151" i="5" s="1"/>
  <c r="M149" i="5"/>
  <c r="N149" i="5" s="1"/>
  <c r="O149" i="5" s="1"/>
  <c r="M80" i="5"/>
  <c r="N80" i="5" s="1"/>
  <c r="O80" i="5" s="1"/>
  <c r="M92" i="5"/>
  <c r="N92" i="5" s="1"/>
  <c r="O92" i="5" s="1"/>
  <c r="M104" i="5"/>
  <c r="N104" i="5" s="1"/>
  <c r="O104" i="5" s="1"/>
  <c r="M116" i="5"/>
  <c r="N116" i="5" s="1"/>
  <c r="O116" i="5" s="1"/>
  <c r="M128" i="5"/>
  <c r="N128" i="5" s="1"/>
  <c r="O128" i="5" s="1"/>
  <c r="M140" i="5"/>
  <c r="N140" i="5" s="1"/>
  <c r="O140" i="5" s="1"/>
  <c r="M152" i="5"/>
  <c r="N152" i="5" s="1"/>
  <c r="O152" i="5" s="1"/>
  <c r="M65" i="5"/>
  <c r="N65" i="5" s="1"/>
  <c r="O65" i="5" s="1"/>
  <c r="M138" i="5"/>
  <c r="N138" i="5" s="1"/>
  <c r="O138" i="5" s="1"/>
  <c r="M45" i="5"/>
  <c r="N45" i="5" s="1"/>
  <c r="O45" i="5" s="1"/>
  <c r="M57" i="5"/>
  <c r="N57" i="5" s="1"/>
  <c r="O57" i="5" s="1"/>
  <c r="M69" i="5"/>
  <c r="N69" i="5" s="1"/>
  <c r="O69" i="5" s="1"/>
  <c r="M81" i="5"/>
  <c r="N81" i="5" s="1"/>
  <c r="O81" i="5" s="1"/>
  <c r="M93" i="5"/>
  <c r="N93" i="5" s="1"/>
  <c r="O93" i="5" s="1"/>
  <c r="M105" i="5"/>
  <c r="N105" i="5" s="1"/>
  <c r="O105" i="5" s="1"/>
  <c r="M117" i="5"/>
  <c r="N117" i="5" s="1"/>
  <c r="O117" i="5" s="1"/>
  <c r="M129" i="5"/>
  <c r="N129" i="5" s="1"/>
  <c r="O129" i="5" s="1"/>
  <c r="M141" i="5"/>
  <c r="N141" i="5" s="1"/>
  <c r="O141" i="5" s="1"/>
  <c r="M153" i="5"/>
  <c r="N153" i="5" s="1"/>
  <c r="O153" i="5" s="1"/>
  <c r="M41" i="5"/>
  <c r="N41" i="5" s="1"/>
  <c r="O41" i="5" s="1"/>
  <c r="M113" i="5"/>
  <c r="N113" i="5" s="1"/>
  <c r="O113" i="5" s="1"/>
  <c r="M54" i="5"/>
  <c r="N54" i="5" s="1"/>
  <c r="O54" i="5" s="1"/>
  <c r="M126" i="5"/>
  <c r="N126" i="5" s="1"/>
  <c r="O126" i="5" s="1"/>
  <c r="M44" i="5"/>
  <c r="N44" i="5" s="1"/>
  <c r="O44" i="5" s="1"/>
  <c r="M46" i="5"/>
  <c r="N46" i="5" s="1"/>
  <c r="O46" i="5" s="1"/>
  <c r="M58" i="5"/>
  <c r="N58" i="5" s="1"/>
  <c r="O58" i="5" s="1"/>
  <c r="M70" i="5"/>
  <c r="N70" i="5" s="1"/>
  <c r="O70" i="5" s="1"/>
  <c r="M82" i="5"/>
  <c r="N82" i="5" s="1"/>
  <c r="O82" i="5" s="1"/>
  <c r="M94" i="5"/>
  <c r="N94" i="5" s="1"/>
  <c r="O94" i="5" s="1"/>
  <c r="M106" i="5"/>
  <c r="N106" i="5" s="1"/>
  <c r="O106" i="5" s="1"/>
  <c r="M118" i="5"/>
  <c r="N118" i="5" s="1"/>
  <c r="O118" i="5" s="1"/>
  <c r="M130" i="5"/>
  <c r="N130" i="5" s="1"/>
  <c r="O130" i="5" s="1"/>
  <c r="M142" i="5"/>
  <c r="N142" i="5" s="1"/>
  <c r="O142" i="5" s="1"/>
  <c r="M154" i="5"/>
  <c r="N154" i="5" s="1"/>
  <c r="O154" i="5" s="1"/>
  <c r="M47" i="5"/>
  <c r="N47" i="5" s="1"/>
  <c r="O47" i="5" s="1"/>
  <c r="M59" i="5"/>
  <c r="N59" i="5" s="1"/>
  <c r="O59" i="5" s="1"/>
  <c r="M71" i="5"/>
  <c r="N71" i="5" s="1"/>
  <c r="O71" i="5" s="1"/>
  <c r="M83" i="5"/>
  <c r="N83" i="5" s="1"/>
  <c r="O83" i="5" s="1"/>
  <c r="M95" i="5"/>
  <c r="N95" i="5" s="1"/>
  <c r="O95" i="5" s="1"/>
  <c r="M107" i="5"/>
  <c r="N107" i="5" s="1"/>
  <c r="O107" i="5" s="1"/>
  <c r="M119" i="5"/>
  <c r="N119" i="5" s="1"/>
  <c r="O119" i="5" s="1"/>
  <c r="M131" i="5"/>
  <c r="N131" i="5" s="1"/>
  <c r="O131" i="5" s="1"/>
  <c r="M143" i="5"/>
  <c r="N143" i="5" s="1"/>
  <c r="O143" i="5" s="1"/>
  <c r="M155" i="5"/>
  <c r="N155" i="5" s="1"/>
  <c r="O155" i="5" s="1"/>
  <c r="M48" i="5"/>
  <c r="N48" i="5" s="1"/>
  <c r="O48" i="5" s="1"/>
  <c r="M60" i="5"/>
  <c r="N60" i="5" s="1"/>
  <c r="O60" i="5" s="1"/>
  <c r="M72" i="5"/>
  <c r="N72" i="5" s="1"/>
  <c r="O72" i="5" s="1"/>
  <c r="M84" i="5"/>
  <c r="N84" i="5" s="1"/>
  <c r="O84" i="5" s="1"/>
  <c r="M96" i="5"/>
  <c r="N96" i="5" s="1"/>
  <c r="O96" i="5" s="1"/>
  <c r="M108" i="5"/>
  <c r="N108" i="5" s="1"/>
  <c r="O108" i="5" s="1"/>
  <c r="M120" i="5"/>
  <c r="N120" i="5" s="1"/>
  <c r="O120" i="5" s="1"/>
  <c r="M132" i="5"/>
  <c r="N132" i="5" s="1"/>
  <c r="O132" i="5" s="1"/>
  <c r="M144" i="5"/>
  <c r="N144" i="5" s="1"/>
  <c r="O144" i="5" s="1"/>
  <c r="M156" i="5"/>
  <c r="N156" i="5" s="1"/>
  <c r="O156" i="5" s="1"/>
  <c r="M125" i="5"/>
  <c r="N125" i="5" s="1"/>
  <c r="O125" i="5" s="1"/>
  <c r="M66" i="5"/>
  <c r="N66" i="5" s="1"/>
  <c r="O66" i="5" s="1"/>
  <c r="M90" i="5"/>
  <c r="N90" i="5" s="1"/>
  <c r="O90" i="5" s="1"/>
  <c r="M56" i="5"/>
  <c r="N56" i="5" s="1"/>
  <c r="O56" i="5" s="1"/>
  <c r="M49" i="5"/>
  <c r="N49" i="5" s="1"/>
  <c r="O49" i="5" s="1"/>
  <c r="M61" i="5"/>
  <c r="N61" i="5" s="1"/>
  <c r="O61" i="5" s="1"/>
  <c r="M73" i="5"/>
  <c r="N73" i="5" s="1"/>
  <c r="O73" i="5" s="1"/>
  <c r="M85" i="5"/>
  <c r="N85" i="5" s="1"/>
  <c r="O85" i="5" s="1"/>
  <c r="M97" i="5"/>
  <c r="N97" i="5" s="1"/>
  <c r="O97" i="5" s="1"/>
  <c r="M109" i="5"/>
  <c r="N109" i="5" s="1"/>
  <c r="O109" i="5" s="1"/>
  <c r="M121" i="5"/>
  <c r="N121" i="5" s="1"/>
  <c r="O121" i="5" s="1"/>
  <c r="M133" i="5"/>
  <c r="N133" i="5" s="1"/>
  <c r="O133" i="5" s="1"/>
  <c r="M145" i="5"/>
  <c r="N145" i="5" s="1"/>
  <c r="O145" i="5" s="1"/>
  <c r="M157" i="5"/>
  <c r="N157" i="5" s="1"/>
  <c r="O157" i="5" s="1"/>
  <c r="M101" i="5"/>
  <c r="N101" i="5" s="1"/>
  <c r="O101" i="5" s="1"/>
  <c r="M42" i="5"/>
  <c r="N42" i="5" s="1"/>
  <c r="O42" i="5" s="1"/>
  <c r="M114" i="5"/>
  <c r="N114" i="5" s="1"/>
  <c r="O114" i="5" s="1"/>
  <c r="M50" i="5"/>
  <c r="N50" i="5" s="1"/>
  <c r="O50" i="5" s="1"/>
  <c r="M62" i="5"/>
  <c r="N62" i="5" s="1"/>
  <c r="O62" i="5" s="1"/>
  <c r="M74" i="5"/>
  <c r="N74" i="5" s="1"/>
  <c r="O74" i="5" s="1"/>
  <c r="M86" i="5"/>
  <c r="N86" i="5" s="1"/>
  <c r="O86" i="5" s="1"/>
  <c r="M98" i="5"/>
  <c r="N98" i="5" s="1"/>
  <c r="O98" i="5" s="1"/>
  <c r="M110" i="5"/>
  <c r="N110" i="5" s="1"/>
  <c r="O110" i="5" s="1"/>
  <c r="M122" i="5"/>
  <c r="N122" i="5" s="1"/>
  <c r="O122" i="5" s="1"/>
  <c r="M134" i="5"/>
  <c r="N134" i="5" s="1"/>
  <c r="O134" i="5" s="1"/>
  <c r="M146" i="5"/>
  <c r="N146" i="5" s="1"/>
  <c r="O146" i="5" s="1"/>
  <c r="M158" i="5"/>
  <c r="N158" i="5" s="1"/>
  <c r="O158" i="5" s="1"/>
  <c r="M77" i="5"/>
  <c r="N77" i="5" s="1"/>
  <c r="O77" i="5" s="1"/>
  <c r="M102" i="5"/>
  <c r="N102" i="5" s="1"/>
  <c r="O102" i="5" s="1"/>
  <c r="M68" i="5"/>
  <c r="N68" i="5" s="1"/>
  <c r="O68" i="5" s="1"/>
  <c r="M39" i="5"/>
  <c r="N39" i="5" s="1"/>
  <c r="O39" i="5" s="1"/>
  <c r="M51" i="5"/>
  <c r="N51" i="5" s="1"/>
  <c r="O51" i="5" s="1"/>
  <c r="M63" i="5"/>
  <c r="N63" i="5" s="1"/>
  <c r="O63" i="5" s="1"/>
  <c r="M75" i="5"/>
  <c r="N75" i="5" s="1"/>
  <c r="O75" i="5" s="1"/>
  <c r="M87" i="5"/>
  <c r="N87" i="5" s="1"/>
  <c r="O87" i="5" s="1"/>
  <c r="M99" i="5"/>
  <c r="N99" i="5" s="1"/>
  <c r="O99" i="5" s="1"/>
  <c r="M111" i="5"/>
  <c r="N111" i="5" s="1"/>
  <c r="O111" i="5" s="1"/>
  <c r="M123" i="5"/>
  <c r="N123" i="5" s="1"/>
  <c r="O123" i="5" s="1"/>
  <c r="M135" i="5"/>
  <c r="N135" i="5" s="1"/>
  <c r="O135" i="5" s="1"/>
  <c r="M147" i="5"/>
  <c r="N147" i="5" s="1"/>
  <c r="O147" i="5" s="1"/>
  <c r="I1" i="5"/>
  <c r="E3" i="5"/>
  <c r="I3" i="5"/>
  <c r="J3" i="5" s="1"/>
  <c r="E4" i="5"/>
  <c r="I4" i="5"/>
  <c r="J4" i="5" s="1"/>
  <c r="E5" i="5"/>
  <c r="I5" i="5"/>
  <c r="J5" i="5" s="1"/>
  <c r="E6" i="5"/>
  <c r="I6" i="5"/>
  <c r="J6" i="5" s="1"/>
  <c r="E7" i="5"/>
  <c r="I7" i="5"/>
  <c r="J7" i="5" s="1"/>
  <c r="E8" i="5"/>
  <c r="I8" i="5"/>
  <c r="K8" i="5" s="1"/>
  <c r="E9" i="5"/>
  <c r="I9" i="5"/>
  <c r="J9" i="5" s="1"/>
  <c r="E10" i="5"/>
  <c r="I10" i="5"/>
  <c r="K10" i="5" s="1"/>
  <c r="E11" i="5"/>
  <c r="I11" i="5"/>
  <c r="K11" i="5" s="1"/>
  <c r="E12" i="5"/>
  <c r="I12" i="5"/>
  <c r="J12" i="5" s="1"/>
  <c r="E13" i="5"/>
  <c r="I13" i="5"/>
  <c r="K13" i="5" s="1"/>
  <c r="E14" i="5"/>
  <c r="I14" i="5"/>
  <c r="K14" i="5" s="1"/>
  <c r="E15" i="5"/>
  <c r="I15" i="5"/>
  <c r="E16" i="5"/>
  <c r="I16" i="5"/>
  <c r="E17" i="5"/>
  <c r="I17" i="5"/>
  <c r="E18" i="5"/>
  <c r="I18" i="5"/>
  <c r="E19" i="5"/>
  <c r="I19" i="5"/>
  <c r="E20" i="5"/>
  <c r="I20" i="5"/>
  <c r="E21" i="5"/>
  <c r="I21" i="5"/>
  <c r="E22" i="5"/>
  <c r="I22" i="5"/>
  <c r="E23" i="5"/>
  <c r="I23" i="5"/>
  <c r="E24" i="5"/>
  <c r="I24" i="5"/>
  <c r="E25" i="5"/>
  <c r="I25" i="5"/>
  <c r="E26" i="5"/>
  <c r="I26" i="5"/>
  <c r="E27" i="5"/>
  <c r="I27" i="5"/>
  <c r="E28" i="5"/>
  <c r="I28" i="5"/>
  <c r="E29" i="5"/>
  <c r="I29" i="5"/>
  <c r="E30" i="5"/>
  <c r="I30" i="5"/>
  <c r="E31" i="5"/>
  <c r="I31" i="5"/>
  <c r="E32" i="5"/>
  <c r="I32" i="5"/>
  <c r="E33" i="5"/>
  <c r="I33" i="5"/>
  <c r="E34" i="5"/>
  <c r="I34" i="5"/>
  <c r="E35" i="5"/>
  <c r="I35" i="5"/>
  <c r="E36" i="5"/>
  <c r="I36" i="5"/>
  <c r="E37" i="5"/>
  <c r="I37" i="5"/>
  <c r="E38" i="5"/>
  <c r="I38" i="5"/>
  <c r="D39" i="5"/>
  <c r="E39" i="5"/>
  <c r="I39" i="5"/>
  <c r="D40" i="5"/>
  <c r="E40" i="5"/>
  <c r="I40" i="5"/>
  <c r="D41" i="5"/>
  <c r="E41" i="5"/>
  <c r="I41" i="5"/>
  <c r="D42" i="5"/>
  <c r="E42" i="5"/>
  <c r="I42" i="5"/>
  <c r="D43" i="5"/>
  <c r="E43" i="5"/>
  <c r="G43" i="5"/>
  <c r="H43" i="5"/>
  <c r="I43" i="5"/>
  <c r="D44" i="5"/>
  <c r="E44" i="5"/>
  <c r="G44" i="5"/>
  <c r="H44" i="5"/>
  <c r="I44" i="5"/>
  <c r="D45" i="5"/>
  <c r="E45" i="5"/>
  <c r="G45" i="5"/>
  <c r="H45" i="5"/>
  <c r="I45" i="5"/>
  <c r="D46" i="5"/>
  <c r="E46" i="5"/>
  <c r="G46" i="5"/>
  <c r="H46" i="5"/>
  <c r="I46" i="5"/>
  <c r="D47" i="5"/>
  <c r="E47" i="5"/>
  <c r="G47" i="5"/>
  <c r="H47" i="5"/>
  <c r="I47" i="5"/>
  <c r="D48" i="5"/>
  <c r="E48" i="5"/>
  <c r="G48" i="5"/>
  <c r="H48" i="5"/>
  <c r="I48" i="5"/>
  <c r="D49" i="5"/>
  <c r="E49" i="5"/>
  <c r="G49" i="5"/>
  <c r="H49" i="5"/>
  <c r="I49" i="5"/>
  <c r="D50" i="5"/>
  <c r="E50" i="5"/>
  <c r="G50" i="5"/>
  <c r="H50" i="5"/>
  <c r="I50" i="5"/>
  <c r="D51" i="5"/>
  <c r="E51" i="5"/>
  <c r="G51" i="5"/>
  <c r="H51" i="5"/>
  <c r="I51" i="5"/>
  <c r="D52" i="5"/>
  <c r="E52" i="5"/>
  <c r="G52" i="5"/>
  <c r="H52" i="5"/>
  <c r="I52" i="5"/>
  <c r="D53" i="5"/>
  <c r="E53" i="5"/>
  <c r="G53" i="5"/>
  <c r="H53" i="5"/>
  <c r="I53" i="5"/>
  <c r="D54" i="5"/>
  <c r="E54" i="5"/>
  <c r="G54" i="5"/>
  <c r="H54" i="5"/>
  <c r="I54" i="5"/>
  <c r="D55" i="5"/>
  <c r="E55" i="5"/>
  <c r="G55" i="5"/>
  <c r="H55" i="5"/>
  <c r="I55" i="5"/>
  <c r="D56" i="5"/>
  <c r="E56" i="5"/>
  <c r="G56" i="5"/>
  <c r="H56" i="5"/>
  <c r="I56" i="5"/>
  <c r="D57" i="5"/>
  <c r="E57" i="5"/>
  <c r="G57" i="5"/>
  <c r="H57" i="5"/>
  <c r="I57" i="5"/>
  <c r="D58" i="5"/>
  <c r="E58" i="5"/>
  <c r="G58" i="5"/>
  <c r="H58" i="5"/>
  <c r="I58" i="5"/>
  <c r="D59" i="5"/>
  <c r="E59" i="5"/>
  <c r="G59" i="5"/>
  <c r="H59" i="5"/>
  <c r="I59" i="5"/>
  <c r="D60" i="5"/>
  <c r="E60" i="5"/>
  <c r="G60" i="5"/>
  <c r="H60" i="5"/>
  <c r="I60" i="5"/>
  <c r="D61" i="5"/>
  <c r="E61" i="5"/>
  <c r="G61" i="5"/>
  <c r="H61" i="5"/>
  <c r="I61" i="5"/>
  <c r="D62" i="5"/>
  <c r="E62" i="5"/>
  <c r="G62" i="5"/>
  <c r="H62" i="5"/>
  <c r="I62" i="5"/>
  <c r="D63" i="5"/>
  <c r="E63" i="5"/>
  <c r="G63" i="5"/>
  <c r="H63" i="5"/>
  <c r="I63" i="5"/>
  <c r="D64" i="5"/>
  <c r="E64" i="5"/>
  <c r="G64" i="5"/>
  <c r="H64" i="5"/>
  <c r="I64" i="5"/>
  <c r="D65" i="5"/>
  <c r="E65" i="5"/>
  <c r="G65" i="5"/>
  <c r="H65" i="5"/>
  <c r="I65" i="5"/>
  <c r="D66" i="5"/>
  <c r="E66" i="5"/>
  <c r="G66" i="5"/>
  <c r="H66" i="5"/>
  <c r="I66" i="5"/>
  <c r="D67" i="5"/>
  <c r="E67" i="5"/>
  <c r="G67" i="5"/>
  <c r="H67" i="5"/>
  <c r="I67" i="5"/>
  <c r="D68" i="5"/>
  <c r="E68" i="5"/>
  <c r="G68" i="5"/>
  <c r="H68" i="5"/>
  <c r="I68" i="5"/>
  <c r="D69" i="5"/>
  <c r="E69" i="5"/>
  <c r="G69" i="5"/>
  <c r="H69" i="5"/>
  <c r="I69" i="5"/>
  <c r="D70" i="5"/>
  <c r="E70" i="5"/>
  <c r="G70" i="5"/>
  <c r="H70" i="5"/>
  <c r="I70" i="5"/>
  <c r="D71" i="5"/>
  <c r="E71" i="5"/>
  <c r="G71" i="5"/>
  <c r="H71" i="5"/>
  <c r="I71" i="5"/>
  <c r="D72" i="5"/>
  <c r="E72" i="5"/>
  <c r="G72" i="5"/>
  <c r="H72" i="5"/>
  <c r="I72" i="5"/>
  <c r="D73" i="5"/>
  <c r="E73" i="5"/>
  <c r="G73" i="5"/>
  <c r="H73" i="5"/>
  <c r="I73" i="5"/>
  <c r="D74" i="5"/>
  <c r="E74" i="5"/>
  <c r="G74" i="5"/>
  <c r="H74" i="5"/>
  <c r="I74" i="5"/>
  <c r="D75" i="5"/>
  <c r="E75" i="5"/>
  <c r="G75" i="5"/>
  <c r="H75" i="5"/>
  <c r="I75" i="5"/>
  <c r="D76" i="5"/>
  <c r="E76" i="5"/>
  <c r="G76" i="5"/>
  <c r="H76" i="5"/>
  <c r="I76" i="5"/>
  <c r="D77" i="5"/>
  <c r="E77" i="5"/>
  <c r="G77" i="5"/>
  <c r="H77" i="5"/>
  <c r="I77" i="5"/>
  <c r="D78" i="5"/>
  <c r="E78" i="5"/>
  <c r="G78" i="5"/>
  <c r="H78" i="5"/>
  <c r="I78" i="5"/>
  <c r="D79" i="5"/>
  <c r="E79" i="5"/>
  <c r="G79" i="5"/>
  <c r="H79" i="5"/>
  <c r="I79" i="5"/>
  <c r="D80" i="5"/>
  <c r="E80" i="5"/>
  <c r="G80" i="5"/>
  <c r="H80" i="5"/>
  <c r="I80" i="5"/>
  <c r="D81" i="5"/>
  <c r="E81" i="5"/>
  <c r="G81" i="5"/>
  <c r="H81" i="5"/>
  <c r="I81" i="5"/>
  <c r="D82" i="5"/>
  <c r="E82" i="5"/>
  <c r="G82" i="5"/>
  <c r="H82" i="5"/>
  <c r="I82" i="5"/>
  <c r="D83" i="5"/>
  <c r="E83" i="5"/>
  <c r="G83" i="5"/>
  <c r="H83" i="5"/>
  <c r="I83" i="5"/>
  <c r="D84" i="5"/>
  <c r="E84" i="5"/>
  <c r="G84" i="5"/>
  <c r="H84" i="5"/>
  <c r="I84" i="5"/>
  <c r="D85" i="5"/>
  <c r="E85" i="5"/>
  <c r="G85" i="5"/>
  <c r="H85" i="5"/>
  <c r="I85" i="5"/>
  <c r="D86" i="5"/>
  <c r="E86" i="5"/>
  <c r="G86" i="5"/>
  <c r="H86" i="5"/>
  <c r="I86" i="5"/>
  <c r="D87" i="5"/>
  <c r="E87" i="5"/>
  <c r="G87" i="5"/>
  <c r="H87" i="5"/>
  <c r="I87" i="5"/>
  <c r="D88" i="5"/>
  <c r="E88" i="5"/>
  <c r="G88" i="5"/>
  <c r="H88" i="5"/>
  <c r="I88" i="5"/>
  <c r="D89" i="5"/>
  <c r="E89" i="5"/>
  <c r="G89" i="5"/>
  <c r="H89" i="5"/>
  <c r="I89" i="5"/>
  <c r="D90" i="5"/>
  <c r="E90" i="5"/>
  <c r="G90" i="5"/>
  <c r="H90" i="5"/>
  <c r="I90" i="5"/>
  <c r="D91" i="5"/>
  <c r="E91" i="5"/>
  <c r="G91" i="5"/>
  <c r="H91" i="5"/>
  <c r="I91" i="5"/>
  <c r="D92" i="5"/>
  <c r="E92" i="5"/>
  <c r="G92" i="5"/>
  <c r="H92" i="5"/>
  <c r="I92" i="5"/>
  <c r="D93" i="5"/>
  <c r="E93" i="5"/>
  <c r="G93" i="5"/>
  <c r="H93" i="5"/>
  <c r="I93" i="5"/>
  <c r="D94" i="5"/>
  <c r="E94" i="5"/>
  <c r="G94" i="5"/>
  <c r="H94" i="5"/>
  <c r="I94" i="5"/>
  <c r="D95" i="5"/>
  <c r="E95" i="5"/>
  <c r="G95" i="5"/>
  <c r="H95" i="5"/>
  <c r="I95" i="5"/>
  <c r="D96" i="5"/>
  <c r="E96" i="5"/>
  <c r="G96" i="5"/>
  <c r="H96" i="5"/>
  <c r="I96" i="5"/>
  <c r="D97" i="5"/>
  <c r="E97" i="5"/>
  <c r="G97" i="5"/>
  <c r="H97" i="5"/>
  <c r="I97" i="5"/>
  <c r="D98" i="5"/>
  <c r="E98" i="5"/>
  <c r="G98" i="5"/>
  <c r="H98" i="5"/>
  <c r="I98" i="5"/>
  <c r="D99" i="5"/>
  <c r="E99" i="5"/>
  <c r="G99" i="5"/>
  <c r="H99" i="5"/>
  <c r="I99" i="5"/>
  <c r="D100" i="5"/>
  <c r="E100" i="5"/>
  <c r="G100" i="5"/>
  <c r="H100" i="5"/>
  <c r="I100" i="5"/>
  <c r="D101" i="5"/>
  <c r="E101" i="5"/>
  <c r="G101" i="5"/>
  <c r="H101" i="5"/>
  <c r="I101" i="5"/>
  <c r="D102" i="5"/>
  <c r="E102" i="5"/>
  <c r="G102" i="5"/>
  <c r="H102" i="5"/>
  <c r="I102" i="5"/>
  <c r="D103" i="5"/>
  <c r="E103" i="5"/>
  <c r="G103" i="5"/>
  <c r="H103" i="5"/>
  <c r="I103" i="5"/>
  <c r="D104" i="5"/>
  <c r="E104" i="5"/>
  <c r="G104" i="5"/>
  <c r="H104" i="5"/>
  <c r="I104" i="5"/>
  <c r="D105" i="5"/>
  <c r="E105" i="5"/>
  <c r="G105" i="5"/>
  <c r="H105" i="5"/>
  <c r="I105" i="5"/>
  <c r="D106" i="5"/>
  <c r="E106" i="5"/>
  <c r="G106" i="5"/>
  <c r="H106" i="5"/>
  <c r="I106" i="5"/>
  <c r="D107" i="5"/>
  <c r="E107" i="5"/>
  <c r="G107" i="5"/>
  <c r="H107" i="5"/>
  <c r="I107" i="5"/>
  <c r="D108" i="5"/>
  <c r="E108" i="5"/>
  <c r="G108" i="5"/>
  <c r="H108" i="5"/>
  <c r="I108" i="5"/>
  <c r="D109" i="5"/>
  <c r="E109" i="5"/>
  <c r="G109" i="5"/>
  <c r="H109" i="5"/>
  <c r="I109" i="5"/>
  <c r="D110" i="5"/>
  <c r="E110" i="5"/>
  <c r="G110" i="5"/>
  <c r="H110" i="5"/>
  <c r="I110" i="5"/>
  <c r="D111" i="5"/>
  <c r="E111" i="5"/>
  <c r="G111" i="5"/>
  <c r="H111" i="5"/>
  <c r="I111" i="5"/>
  <c r="D112" i="5"/>
  <c r="E112" i="5"/>
  <c r="G112" i="5"/>
  <c r="H112" i="5"/>
  <c r="I112" i="5"/>
  <c r="D113" i="5"/>
  <c r="E113" i="5"/>
  <c r="G113" i="5"/>
  <c r="H113" i="5"/>
  <c r="I113" i="5"/>
  <c r="D114" i="5"/>
  <c r="E114" i="5"/>
  <c r="G114" i="5"/>
  <c r="H114" i="5"/>
  <c r="I114" i="5"/>
  <c r="D115" i="5"/>
  <c r="E115" i="5"/>
  <c r="G115" i="5"/>
  <c r="H115" i="5"/>
  <c r="I115" i="5"/>
  <c r="D116" i="5"/>
  <c r="E116" i="5"/>
  <c r="G116" i="5"/>
  <c r="H116" i="5"/>
  <c r="I116" i="5"/>
  <c r="D117" i="5"/>
  <c r="E117" i="5"/>
  <c r="G117" i="5"/>
  <c r="H117" i="5"/>
  <c r="I117" i="5"/>
  <c r="D118" i="5"/>
  <c r="E118" i="5"/>
  <c r="G118" i="5"/>
  <c r="H118" i="5"/>
  <c r="I118" i="5"/>
  <c r="D119" i="5"/>
  <c r="E119" i="5"/>
  <c r="G119" i="5"/>
  <c r="H119" i="5"/>
  <c r="I119" i="5"/>
  <c r="D120" i="5"/>
  <c r="E120" i="5"/>
  <c r="G120" i="5"/>
  <c r="H120" i="5"/>
  <c r="I120" i="5"/>
  <c r="D121" i="5"/>
  <c r="E121" i="5"/>
  <c r="G121" i="5"/>
  <c r="H121" i="5"/>
  <c r="I121" i="5"/>
  <c r="D122" i="5"/>
  <c r="E122" i="5"/>
  <c r="G122" i="5"/>
  <c r="H122" i="5"/>
  <c r="I122" i="5"/>
  <c r="D123" i="5"/>
  <c r="E123" i="5"/>
  <c r="G123" i="5"/>
  <c r="H123" i="5"/>
  <c r="I123" i="5"/>
  <c r="D124" i="5"/>
  <c r="E124" i="5"/>
  <c r="G124" i="5"/>
  <c r="H124" i="5"/>
  <c r="I124" i="5"/>
  <c r="D125" i="5"/>
  <c r="E125" i="5"/>
  <c r="G125" i="5"/>
  <c r="H125" i="5"/>
  <c r="I125" i="5"/>
  <c r="D126" i="5"/>
  <c r="E126" i="5"/>
  <c r="G126" i="5"/>
  <c r="H126" i="5"/>
  <c r="I126" i="5"/>
  <c r="D127" i="5"/>
  <c r="E127" i="5"/>
  <c r="G127" i="5"/>
  <c r="H127" i="5"/>
  <c r="I127" i="5"/>
  <c r="D128" i="5"/>
  <c r="E128" i="5"/>
  <c r="G128" i="5"/>
  <c r="H128" i="5"/>
  <c r="I128" i="5"/>
  <c r="D129" i="5"/>
  <c r="E129" i="5"/>
  <c r="G129" i="5"/>
  <c r="H129" i="5"/>
  <c r="I129" i="5"/>
  <c r="D130" i="5"/>
  <c r="E130" i="5"/>
  <c r="G130" i="5"/>
  <c r="H130" i="5"/>
  <c r="I130" i="5"/>
  <c r="D131" i="5"/>
  <c r="E131" i="5"/>
  <c r="G131" i="5"/>
  <c r="H131" i="5"/>
  <c r="I131" i="5"/>
  <c r="D132" i="5"/>
  <c r="E132" i="5"/>
  <c r="G132" i="5"/>
  <c r="H132" i="5"/>
  <c r="I132" i="5"/>
  <c r="D133" i="5"/>
  <c r="E133" i="5"/>
  <c r="G133" i="5"/>
  <c r="H133" i="5"/>
  <c r="I133" i="5"/>
  <c r="D134" i="5"/>
  <c r="E134" i="5"/>
  <c r="G134" i="5"/>
  <c r="H134" i="5"/>
  <c r="I134" i="5"/>
  <c r="D135" i="5"/>
  <c r="E135" i="5"/>
  <c r="G135" i="5"/>
  <c r="H135" i="5"/>
  <c r="I135" i="5"/>
  <c r="D136" i="5"/>
  <c r="E136" i="5"/>
  <c r="G136" i="5"/>
  <c r="H136" i="5"/>
  <c r="I136" i="5"/>
  <c r="D137" i="5"/>
  <c r="E137" i="5"/>
  <c r="G137" i="5"/>
  <c r="H137" i="5"/>
  <c r="I137" i="5"/>
  <c r="D138" i="5"/>
  <c r="E138" i="5"/>
  <c r="G138" i="5"/>
  <c r="H138" i="5"/>
  <c r="I138" i="5"/>
  <c r="D139" i="5"/>
  <c r="E139" i="5"/>
  <c r="G139" i="5"/>
  <c r="H139" i="5"/>
  <c r="I139" i="5"/>
  <c r="D140" i="5"/>
  <c r="E140" i="5"/>
  <c r="G140" i="5"/>
  <c r="H140" i="5"/>
  <c r="I140" i="5"/>
  <c r="D141" i="5"/>
  <c r="E141" i="5"/>
  <c r="G141" i="5"/>
  <c r="H141" i="5"/>
  <c r="I141" i="5"/>
  <c r="D142" i="5"/>
  <c r="E142" i="5"/>
  <c r="G142" i="5"/>
  <c r="H142" i="5"/>
  <c r="I142" i="5"/>
  <c r="D143" i="5"/>
  <c r="E143" i="5"/>
  <c r="G143" i="5"/>
  <c r="H143" i="5"/>
  <c r="I143" i="5"/>
  <c r="D144" i="5"/>
  <c r="E144" i="5"/>
  <c r="G144" i="5"/>
  <c r="H144" i="5"/>
  <c r="I144" i="5"/>
  <c r="D145" i="5"/>
  <c r="E145" i="5"/>
  <c r="G145" i="5"/>
  <c r="H145" i="5"/>
  <c r="I145" i="5"/>
  <c r="D146" i="5"/>
  <c r="E146" i="5"/>
  <c r="G146" i="5"/>
  <c r="H146" i="5"/>
  <c r="I146" i="5"/>
  <c r="D147" i="5"/>
  <c r="E147" i="5"/>
  <c r="G147" i="5"/>
  <c r="H147" i="5"/>
  <c r="I147" i="5"/>
  <c r="D148" i="5"/>
  <c r="E148" i="5"/>
  <c r="G148" i="5"/>
  <c r="H148" i="5"/>
  <c r="I148" i="5"/>
  <c r="D149" i="5"/>
  <c r="E149" i="5"/>
  <c r="G149" i="5"/>
  <c r="H149" i="5"/>
  <c r="I149" i="5"/>
  <c r="D150" i="5"/>
  <c r="E150" i="5"/>
  <c r="G150" i="5"/>
  <c r="H150" i="5"/>
  <c r="I150" i="5"/>
  <c r="D151" i="5"/>
  <c r="E151" i="5"/>
  <c r="G151" i="5"/>
  <c r="H151" i="5"/>
  <c r="I151" i="5"/>
  <c r="D152" i="5"/>
  <c r="E152" i="5"/>
  <c r="G152" i="5"/>
  <c r="H152" i="5"/>
  <c r="I152" i="5"/>
  <c r="D153" i="5"/>
  <c r="E153" i="5"/>
  <c r="G153" i="5"/>
  <c r="H153" i="5"/>
  <c r="I153" i="5"/>
  <c r="D154" i="5"/>
  <c r="E154" i="5"/>
  <c r="G154" i="5"/>
  <c r="H154" i="5"/>
  <c r="I154" i="5"/>
  <c r="D155" i="5"/>
  <c r="E155" i="5"/>
  <c r="G155" i="5"/>
  <c r="H155" i="5"/>
  <c r="I155" i="5"/>
  <c r="D156" i="5"/>
  <c r="E156" i="5"/>
  <c r="G156" i="5"/>
  <c r="H156" i="5"/>
  <c r="I156" i="5"/>
  <c r="D157" i="5"/>
  <c r="E157" i="5"/>
  <c r="G157" i="5"/>
  <c r="H157" i="5"/>
  <c r="I157" i="5"/>
  <c r="D158" i="5"/>
  <c r="E158" i="5"/>
  <c r="G158" i="5"/>
  <c r="H158" i="5"/>
  <c r="I158" i="5"/>
  <c r="D159" i="5"/>
  <c r="E159" i="5"/>
  <c r="G159" i="5"/>
  <c r="H159" i="5"/>
  <c r="I159" i="5"/>
  <c r="Z5" i="5" l="1"/>
  <c r="J104" i="5"/>
  <c r="J147" i="5"/>
  <c r="J135" i="5"/>
  <c r="J123" i="5"/>
  <c r="J111" i="5"/>
  <c r="J99" i="5"/>
  <c r="J87" i="5"/>
  <c r="J75" i="5"/>
  <c r="J63" i="5"/>
  <c r="J51" i="5"/>
  <c r="J41" i="5"/>
  <c r="J140" i="5"/>
  <c r="J56" i="5"/>
  <c r="J154" i="5"/>
  <c r="J142" i="5"/>
  <c r="J118" i="5"/>
  <c r="J106" i="5"/>
  <c r="J94" i="5"/>
  <c r="J82" i="5"/>
  <c r="J70" i="5"/>
  <c r="J58" i="5"/>
  <c r="J46" i="5"/>
  <c r="J36" i="5"/>
  <c r="J30" i="5"/>
  <c r="J24" i="5"/>
  <c r="J18" i="5"/>
  <c r="J44" i="5"/>
  <c r="J159" i="5"/>
  <c r="J130" i="5"/>
  <c r="J149" i="5"/>
  <c r="J137" i="5"/>
  <c r="J125" i="5"/>
  <c r="J113" i="5"/>
  <c r="J101" i="5"/>
  <c r="J89" i="5"/>
  <c r="J77" i="5"/>
  <c r="J65" i="5"/>
  <c r="J53" i="5"/>
  <c r="J128" i="5"/>
  <c r="J120" i="5"/>
  <c r="J96" i="5"/>
  <c r="J72" i="5"/>
  <c r="J60" i="5"/>
  <c r="J48" i="5"/>
  <c r="J40" i="5"/>
  <c r="K35" i="5"/>
  <c r="J29" i="5"/>
  <c r="K23" i="5"/>
  <c r="J17" i="5"/>
  <c r="J80" i="5"/>
  <c r="J31" i="5"/>
  <c r="J132" i="5"/>
  <c r="J108" i="5"/>
  <c r="J84" i="5"/>
  <c r="J151" i="5"/>
  <c r="J139" i="5"/>
  <c r="J127" i="5"/>
  <c r="J115" i="5"/>
  <c r="J103" i="5"/>
  <c r="J91" i="5"/>
  <c r="J79" i="5"/>
  <c r="J67" i="5"/>
  <c r="J55" i="5"/>
  <c r="J43" i="5"/>
  <c r="J116" i="5"/>
  <c r="J19" i="5"/>
  <c r="K146" i="5"/>
  <c r="K134" i="5"/>
  <c r="K122" i="5"/>
  <c r="K110" i="5"/>
  <c r="K98" i="5"/>
  <c r="K86" i="5"/>
  <c r="K74" i="5"/>
  <c r="K62" i="5"/>
  <c r="K50" i="5"/>
  <c r="J34" i="5"/>
  <c r="J28" i="5"/>
  <c r="J22" i="5"/>
  <c r="J16" i="5"/>
  <c r="J68" i="5"/>
  <c r="J156" i="5"/>
  <c r="K158" i="5"/>
  <c r="J153" i="5"/>
  <c r="J141" i="5"/>
  <c r="J129" i="5"/>
  <c r="J117" i="5"/>
  <c r="J105" i="5"/>
  <c r="J93" i="5"/>
  <c r="J81" i="5"/>
  <c r="J69" i="5"/>
  <c r="J57" i="5"/>
  <c r="J45" i="5"/>
  <c r="J39" i="5"/>
  <c r="J136" i="5"/>
  <c r="J112" i="5"/>
  <c r="J100" i="5"/>
  <c r="J88" i="5"/>
  <c r="J76" i="5"/>
  <c r="J64" i="5"/>
  <c r="J52" i="5"/>
  <c r="J33" i="5"/>
  <c r="J27" i="5"/>
  <c r="J21" i="5"/>
  <c r="J15" i="5"/>
  <c r="J92" i="5"/>
  <c r="K25" i="5"/>
  <c r="J144" i="5"/>
  <c r="J148" i="5"/>
  <c r="J124" i="5"/>
  <c r="J155" i="5"/>
  <c r="J143" i="5"/>
  <c r="J131" i="5"/>
  <c r="J119" i="5"/>
  <c r="K107" i="5"/>
  <c r="J95" i="5"/>
  <c r="K83" i="5"/>
  <c r="K71" i="5"/>
  <c r="K59" i="5"/>
  <c r="K47" i="5"/>
  <c r="J138" i="5"/>
  <c r="J126" i="5"/>
  <c r="J114" i="5"/>
  <c r="J102" i="5"/>
  <c r="J90" i="5"/>
  <c r="J78" i="5"/>
  <c r="J66" i="5"/>
  <c r="J54" i="5"/>
  <c r="J42" i="5"/>
  <c r="K38" i="5"/>
  <c r="K32" i="5"/>
  <c r="K26" i="5"/>
  <c r="K20" i="5"/>
  <c r="J152" i="5"/>
  <c r="J37" i="5"/>
  <c r="J150" i="5"/>
  <c r="K157" i="5"/>
  <c r="K145" i="5"/>
  <c r="K133" i="5"/>
  <c r="K121" i="5"/>
  <c r="K109" i="5"/>
  <c r="K97" i="5"/>
  <c r="K85" i="5"/>
  <c r="J73" i="5"/>
  <c r="J61" i="5"/>
  <c r="J49" i="5"/>
  <c r="Z3" i="5"/>
  <c r="J10" i="5"/>
  <c r="K73" i="5"/>
  <c r="J25" i="5"/>
  <c r="K143" i="5"/>
  <c r="K52" i="5"/>
  <c r="J26" i="5"/>
  <c r="J47" i="5"/>
  <c r="J110" i="5"/>
  <c r="J13" i="5"/>
  <c r="K112" i="5"/>
  <c r="J83" i="5"/>
  <c r="K118" i="5"/>
  <c r="K34" i="5"/>
  <c r="K19" i="5"/>
  <c r="J86" i="5"/>
  <c r="K70" i="5"/>
  <c r="K63" i="5"/>
  <c r="K49" i="5"/>
  <c r="K88" i="5"/>
  <c r="K127" i="5"/>
  <c r="K111" i="5"/>
  <c r="J109" i="5"/>
  <c r="K37" i="5"/>
  <c r="K119" i="5"/>
  <c r="K94" i="5"/>
  <c r="J50" i="5"/>
  <c r="K46" i="5"/>
  <c r="K142" i="5"/>
  <c r="J23" i="5"/>
  <c r="K115" i="5"/>
  <c r="K151" i="5"/>
  <c r="K106" i="5"/>
  <c r="J59" i="5"/>
  <c r="K155" i="5"/>
  <c r="K139" i="5"/>
  <c r="K87" i="5"/>
  <c r="J85" i="5"/>
  <c r="K67" i="5"/>
  <c r="K27" i="5"/>
  <c r="J107" i="5"/>
  <c r="K91" i="5"/>
  <c r="K58" i="5"/>
  <c r="K154" i="5"/>
  <c r="K64" i="5"/>
  <c r="J62" i="5"/>
  <c r="J20" i="5"/>
  <c r="J158" i="5"/>
  <c r="K123" i="5"/>
  <c r="J121" i="5"/>
  <c r="K100" i="5"/>
  <c r="J98" i="5"/>
  <c r="K75" i="5"/>
  <c r="J71" i="5"/>
  <c r="K131" i="5"/>
  <c r="K135" i="5"/>
  <c r="J133" i="5"/>
  <c r="K79" i="5"/>
  <c r="K39" i="5"/>
  <c r="J35" i="5"/>
  <c r="K31" i="5"/>
  <c r="J14" i="5"/>
  <c r="J8" i="5"/>
  <c r="K147" i="5"/>
  <c r="J145" i="5"/>
  <c r="K95" i="5"/>
  <c r="K43" i="5"/>
  <c r="K22" i="5"/>
  <c r="K159" i="5"/>
  <c r="J157" i="5"/>
  <c r="K124" i="5"/>
  <c r="J122" i="5"/>
  <c r="K99" i="5"/>
  <c r="J97" i="5"/>
  <c r="K76" i="5"/>
  <c r="J74" i="5"/>
  <c r="K51" i="5"/>
  <c r="K136" i="5"/>
  <c r="J134" i="5"/>
  <c r="K130" i="5"/>
  <c r="K103" i="5"/>
  <c r="K55" i="5"/>
  <c r="J38" i="5"/>
  <c r="J32" i="5"/>
  <c r="K15" i="5"/>
  <c r="J11" i="5"/>
  <c r="K7" i="5"/>
  <c r="K82" i="5"/>
  <c r="K61" i="5"/>
  <c r="K148" i="5"/>
  <c r="J146" i="5"/>
  <c r="K144" i="5"/>
  <c r="K132" i="5"/>
  <c r="K120" i="5"/>
  <c r="K108" i="5"/>
  <c r="K96" i="5"/>
  <c r="K84" i="5"/>
  <c r="K72" i="5"/>
  <c r="K60" i="5"/>
  <c r="K48" i="5"/>
  <c r="K36" i="5"/>
  <c r="K24" i="5"/>
  <c r="K12" i="5"/>
  <c r="K156" i="5"/>
  <c r="K149" i="5"/>
  <c r="K137" i="5"/>
  <c r="K125" i="5"/>
  <c r="K113" i="5"/>
  <c r="K101" i="5"/>
  <c r="K89" i="5"/>
  <c r="K77" i="5"/>
  <c r="K65" i="5"/>
  <c r="K53" i="5"/>
  <c r="K41" i="5"/>
  <c r="K29" i="5"/>
  <c r="K17" i="5"/>
  <c r="K5" i="5"/>
  <c r="K3" i="5"/>
  <c r="K152" i="5"/>
  <c r="K140" i="5"/>
  <c r="K128" i="5"/>
  <c r="K116" i="5"/>
  <c r="K104" i="5"/>
  <c r="K92" i="5"/>
  <c r="K80" i="5"/>
  <c r="K68" i="5"/>
  <c r="K56" i="5"/>
  <c r="K44" i="5"/>
  <c r="K150" i="5"/>
  <c r="K138" i="5"/>
  <c r="K126" i="5"/>
  <c r="K114" i="5"/>
  <c r="K102" i="5"/>
  <c r="K90" i="5"/>
  <c r="K78" i="5"/>
  <c r="K66" i="5"/>
  <c r="K54" i="5"/>
  <c r="K42" i="5"/>
  <c r="K30" i="5"/>
  <c r="K18" i="5"/>
  <c r="K6" i="5"/>
  <c r="K40" i="5"/>
  <c r="K28" i="5"/>
  <c r="K16" i="5"/>
  <c r="K4" i="5"/>
  <c r="K153" i="5"/>
  <c r="K141" i="5"/>
  <c r="K129" i="5"/>
  <c r="K117" i="5"/>
  <c r="K105" i="5"/>
  <c r="K93" i="5"/>
  <c r="K81" i="5"/>
  <c r="K69" i="5"/>
  <c r="K57" i="5"/>
  <c r="K45" i="5"/>
  <c r="K33" i="5"/>
  <c r="K21" i="5"/>
  <c r="K9" i="5"/>
  <c r="I1" i="2"/>
  <c r="I159" i="2"/>
  <c r="J159" i="2" s="1"/>
  <c r="I158" i="2"/>
  <c r="J158" i="2" s="1"/>
  <c r="I157" i="2"/>
  <c r="J157" i="2" s="1"/>
  <c r="I156" i="2"/>
  <c r="J156" i="2" s="1"/>
  <c r="I155" i="2"/>
  <c r="J155" i="2" s="1"/>
  <c r="I154" i="2"/>
  <c r="J154" i="2" s="1"/>
  <c r="I153" i="2"/>
  <c r="J153" i="2" s="1"/>
  <c r="I152" i="2"/>
  <c r="J152" i="2" s="1"/>
  <c r="I151" i="2"/>
  <c r="J151" i="2" s="1"/>
  <c r="I150" i="2"/>
  <c r="J150" i="2" s="1"/>
  <c r="I149" i="2"/>
  <c r="J149" i="2" s="1"/>
  <c r="I148" i="2"/>
  <c r="J148" i="2" s="1"/>
  <c r="I147" i="2"/>
  <c r="J147" i="2" s="1"/>
  <c r="I146" i="2"/>
  <c r="J146" i="2" s="1"/>
  <c r="I145" i="2"/>
  <c r="J145" i="2" s="1"/>
  <c r="I144" i="2"/>
  <c r="J144" i="2" s="1"/>
  <c r="I143" i="2"/>
  <c r="J143" i="2" s="1"/>
  <c r="I142" i="2"/>
  <c r="J142" i="2" s="1"/>
  <c r="I141" i="2"/>
  <c r="J141" i="2" s="1"/>
  <c r="I140" i="2"/>
  <c r="J140" i="2" s="1"/>
  <c r="I139" i="2"/>
  <c r="J139" i="2" s="1"/>
  <c r="I138" i="2"/>
  <c r="J138" i="2" s="1"/>
  <c r="I137" i="2"/>
  <c r="J137" i="2" s="1"/>
  <c r="I136" i="2"/>
  <c r="J136" i="2" s="1"/>
  <c r="I135" i="2"/>
  <c r="J135" i="2" s="1"/>
  <c r="I134" i="2"/>
  <c r="J134" i="2" s="1"/>
  <c r="I133" i="2"/>
  <c r="J133" i="2" s="1"/>
  <c r="I132" i="2"/>
  <c r="J132" i="2" s="1"/>
  <c r="I131" i="2"/>
  <c r="J131" i="2" s="1"/>
  <c r="I130" i="2"/>
  <c r="J130" i="2" s="1"/>
  <c r="I129" i="2"/>
  <c r="J129" i="2" s="1"/>
  <c r="I128" i="2"/>
  <c r="J128" i="2" s="1"/>
  <c r="I127" i="2"/>
  <c r="J127" i="2" s="1"/>
  <c r="I126" i="2"/>
  <c r="J126" i="2" s="1"/>
  <c r="I125" i="2"/>
  <c r="J125" i="2" s="1"/>
  <c r="I124" i="2"/>
  <c r="J124" i="2" s="1"/>
  <c r="I123" i="2"/>
  <c r="J123" i="2" s="1"/>
  <c r="I122" i="2"/>
  <c r="J122" i="2" s="1"/>
  <c r="I121" i="2"/>
  <c r="J121" i="2" s="1"/>
  <c r="I120" i="2"/>
  <c r="J120" i="2" s="1"/>
  <c r="I119" i="2"/>
  <c r="J119" i="2" s="1"/>
  <c r="I118" i="2"/>
  <c r="J118" i="2" s="1"/>
  <c r="I117" i="2"/>
  <c r="J117" i="2" s="1"/>
  <c r="I116" i="2"/>
  <c r="J116" i="2" s="1"/>
  <c r="I115" i="2"/>
  <c r="J115" i="2" s="1"/>
  <c r="I114" i="2"/>
  <c r="J114" i="2" s="1"/>
  <c r="I113" i="2"/>
  <c r="J113" i="2" s="1"/>
  <c r="I112" i="2"/>
  <c r="J112" i="2" s="1"/>
  <c r="I111" i="2"/>
  <c r="J111" i="2" s="1"/>
  <c r="I110" i="2"/>
  <c r="J110" i="2" s="1"/>
  <c r="I109" i="2"/>
  <c r="J109" i="2" s="1"/>
  <c r="I108" i="2"/>
  <c r="J108" i="2" s="1"/>
  <c r="I107" i="2"/>
  <c r="J107" i="2" s="1"/>
  <c r="I106" i="2"/>
  <c r="J106" i="2" s="1"/>
  <c r="I105" i="2"/>
  <c r="J105" i="2" s="1"/>
  <c r="I104" i="2"/>
  <c r="J104" i="2" s="1"/>
  <c r="I103" i="2"/>
  <c r="J103" i="2" s="1"/>
  <c r="I102" i="2"/>
  <c r="J102" i="2" s="1"/>
  <c r="I101" i="2"/>
  <c r="J101" i="2" s="1"/>
  <c r="I100" i="2"/>
  <c r="J100" i="2" s="1"/>
  <c r="I99" i="2"/>
  <c r="J99" i="2" s="1"/>
  <c r="I98" i="2"/>
  <c r="J98" i="2" s="1"/>
  <c r="I97" i="2"/>
  <c r="J97" i="2" s="1"/>
  <c r="I96" i="2"/>
  <c r="J96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4" i="2"/>
  <c r="J84" i="2" s="1"/>
  <c r="I83" i="2"/>
  <c r="J83" i="2" s="1"/>
  <c r="I82" i="2"/>
  <c r="J82" i="2" s="1"/>
  <c r="I81" i="2"/>
  <c r="J81" i="2" s="1"/>
  <c r="I80" i="2"/>
  <c r="J80" i="2" s="1"/>
  <c r="I79" i="2"/>
  <c r="J79" i="2" s="1"/>
  <c r="I78" i="2"/>
  <c r="J78" i="2" s="1"/>
  <c r="I77" i="2"/>
  <c r="J77" i="2" s="1"/>
  <c r="I76" i="2"/>
  <c r="J76" i="2" s="1"/>
  <c r="I75" i="2"/>
  <c r="J75" i="2" s="1"/>
  <c r="I74" i="2"/>
  <c r="J74" i="2" s="1"/>
  <c r="I73" i="2"/>
  <c r="J73" i="2" s="1"/>
  <c r="I72" i="2"/>
  <c r="J72" i="2" s="1"/>
  <c r="I71" i="2"/>
  <c r="J71" i="2" s="1"/>
  <c r="I70" i="2"/>
  <c r="J70" i="2" s="1"/>
  <c r="I69" i="2"/>
  <c r="J69" i="2" s="1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K28" i="2" l="1"/>
  <c r="K40" i="2"/>
  <c r="K16" i="2"/>
  <c r="K52" i="2"/>
  <c r="K64" i="2"/>
  <c r="K76" i="2"/>
  <c r="K88" i="2"/>
  <c r="K100" i="2"/>
  <c r="K112" i="2"/>
  <c r="K124" i="2"/>
  <c r="K136" i="2"/>
  <c r="K4" i="2"/>
  <c r="K148" i="2"/>
  <c r="K5" i="2"/>
  <c r="K17" i="2"/>
  <c r="K29" i="2"/>
  <c r="K41" i="2"/>
  <c r="K53" i="2"/>
  <c r="K65" i="2"/>
  <c r="K77" i="2"/>
  <c r="K89" i="2"/>
  <c r="K101" i="2"/>
  <c r="K113" i="2"/>
  <c r="K125" i="2"/>
  <c r="K137" i="2"/>
  <c r="K149" i="2"/>
  <c r="K6" i="2"/>
  <c r="K18" i="2"/>
  <c r="K30" i="2"/>
  <c r="K42" i="2"/>
  <c r="K54" i="2"/>
  <c r="K66" i="2"/>
  <c r="K78" i="2"/>
  <c r="K90" i="2"/>
  <c r="K102" i="2"/>
  <c r="K114" i="2"/>
  <c r="K126" i="2"/>
  <c r="K138" i="2"/>
  <c r="K150" i="2"/>
  <c r="K7" i="2"/>
  <c r="K19" i="2"/>
  <c r="K31" i="2"/>
  <c r="K43" i="2"/>
  <c r="K55" i="2"/>
  <c r="K67" i="2"/>
  <c r="K79" i="2"/>
  <c r="K91" i="2"/>
  <c r="K103" i="2"/>
  <c r="K115" i="2"/>
  <c r="K127" i="2"/>
  <c r="K139" i="2"/>
  <c r="K151" i="2"/>
  <c r="K8" i="2"/>
  <c r="K20" i="2"/>
  <c r="K32" i="2"/>
  <c r="K44" i="2"/>
  <c r="K56" i="2"/>
  <c r="K68" i="2"/>
  <c r="K80" i="2"/>
  <c r="K92" i="2"/>
  <c r="K104" i="2"/>
  <c r="K116" i="2"/>
  <c r="K128" i="2"/>
  <c r="K140" i="2"/>
  <c r="K152" i="2"/>
  <c r="K9" i="2"/>
  <c r="K21" i="2"/>
  <c r="K33" i="2"/>
  <c r="K45" i="2"/>
  <c r="K57" i="2"/>
  <c r="K69" i="2"/>
  <c r="K81" i="2"/>
  <c r="K93" i="2"/>
  <c r="K105" i="2"/>
  <c r="K117" i="2"/>
  <c r="K129" i="2"/>
  <c r="K141" i="2"/>
  <c r="K153" i="2"/>
  <c r="K10" i="2"/>
  <c r="K22" i="2"/>
  <c r="K34" i="2"/>
  <c r="K46" i="2"/>
  <c r="K58" i="2"/>
  <c r="K70" i="2"/>
  <c r="K82" i="2"/>
  <c r="K94" i="2"/>
  <c r="K106" i="2"/>
  <c r="K118" i="2"/>
  <c r="K130" i="2"/>
  <c r="K142" i="2"/>
  <c r="K154" i="2"/>
  <c r="K11" i="2"/>
  <c r="K23" i="2"/>
  <c r="K35" i="2"/>
  <c r="K47" i="2"/>
  <c r="K59" i="2"/>
  <c r="K71" i="2"/>
  <c r="K83" i="2"/>
  <c r="K95" i="2"/>
  <c r="K107" i="2"/>
  <c r="K119" i="2"/>
  <c r="K131" i="2"/>
  <c r="K143" i="2"/>
  <c r="K155" i="2"/>
  <c r="K12" i="2"/>
  <c r="K24" i="2"/>
  <c r="K36" i="2"/>
  <c r="K48" i="2"/>
  <c r="K60" i="2"/>
  <c r="K72" i="2"/>
  <c r="K84" i="2"/>
  <c r="K96" i="2"/>
  <c r="K108" i="2"/>
  <c r="K120" i="2"/>
  <c r="K132" i="2"/>
  <c r="K144" i="2"/>
  <c r="K156" i="2"/>
  <c r="K13" i="2"/>
  <c r="K25" i="2"/>
  <c r="K37" i="2"/>
  <c r="K49" i="2"/>
  <c r="K61" i="2"/>
  <c r="K73" i="2"/>
  <c r="K85" i="2"/>
  <c r="K97" i="2"/>
  <c r="K109" i="2"/>
  <c r="K121" i="2"/>
  <c r="K133" i="2"/>
  <c r="K145" i="2"/>
  <c r="K157" i="2"/>
  <c r="K14" i="2"/>
  <c r="K26" i="2"/>
  <c r="K38" i="2"/>
  <c r="K50" i="2"/>
  <c r="K62" i="2"/>
  <c r="K74" i="2"/>
  <c r="K86" i="2"/>
  <c r="K98" i="2"/>
  <c r="K110" i="2"/>
  <c r="K122" i="2"/>
  <c r="K134" i="2"/>
  <c r="K146" i="2"/>
  <c r="K158" i="2"/>
  <c r="K15" i="2"/>
  <c r="K27" i="2"/>
  <c r="K39" i="2"/>
  <c r="K51" i="2"/>
  <c r="K63" i="2"/>
  <c r="K75" i="2"/>
  <c r="K87" i="2"/>
  <c r="K99" i="2"/>
  <c r="K111" i="2"/>
  <c r="K123" i="2"/>
  <c r="K135" i="2"/>
  <c r="K147" i="2"/>
  <c r="K159" i="2"/>
  <c r="K3" i="2"/>
</calcChain>
</file>

<file path=xl/sharedStrings.xml><?xml version="1.0" encoding="utf-8"?>
<sst xmlns="http://schemas.openxmlformats.org/spreadsheetml/2006/main" count="331" uniqueCount="33">
  <si>
    <t>Security</t>
  </si>
  <si>
    <t>Date</t>
  </si>
  <si>
    <t>Close</t>
  </si>
  <si>
    <t>Volume</t>
  </si>
  <si>
    <t>Buy</t>
  </si>
  <si>
    <t>Hold</t>
  </si>
  <si>
    <t>Sell</t>
  </si>
  <si>
    <t>UAL</t>
  </si>
  <si>
    <t>Cap</t>
  </si>
  <si>
    <t>TP</t>
  </si>
  <si>
    <t>ConRate</t>
  </si>
  <si>
    <t>UAT</t>
  </si>
  <si>
    <t>SP500</t>
  </si>
  <si>
    <t>StockRet</t>
  </si>
  <si>
    <t>StockLogRet</t>
  </si>
  <si>
    <t>BenchRet</t>
  </si>
  <si>
    <t>BenchLogRet</t>
  </si>
  <si>
    <t>StockRet Lag</t>
  </si>
  <si>
    <t>LagStockRet</t>
  </si>
  <si>
    <t>LagStockLogRet</t>
  </si>
  <si>
    <t>Intercept</t>
  </si>
  <si>
    <t>MonthsForBeta</t>
  </si>
  <si>
    <t>Slope</t>
  </si>
  <si>
    <t>PredStockRet</t>
  </si>
  <si>
    <t>PredStockRetError</t>
  </si>
  <si>
    <t>SquaredError</t>
  </si>
  <si>
    <t>RMSE</t>
  </si>
  <si>
    <t>PredStockLogRet</t>
  </si>
  <si>
    <t>Sales</t>
  </si>
  <si>
    <t>Sales_Gr_1SF</t>
  </si>
  <si>
    <t>Return_1SF</t>
  </si>
  <si>
    <t>Great_Return</t>
  </si>
  <si>
    <t>AMD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</si>
</sst>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mm/dd/yyyy"/>
    <numFmt numFmtId="165" formatCode="0.0000"/>
    <numFmt numFmtId="166" formatCode="_(* #,##0.0_);_(* \(#,##0.0\);_(* &quot;-&quot;??_);_(@_)"/>
    <numFmt numFmtId="167" formatCode="_(* #,##0_);_(* \(#,##0\);_(* &quot;-&quot;??_);_(@_)"/>
    <numFmt numFmtId="168" formatCode="0.0000%"/>
    <numFmt numFmtId="169" formatCode="0.000"/>
    <numFmt numFmtId="170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2" borderId="1" applyNumberFormat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Border="1"/>
    <xf numFmtId="0" fontId="3" fillId="2" borderId="3" xfId="2" applyBorder="1" applyAlignment="1">
      <alignment horizontal="center"/>
    </xf>
    <xf numFmtId="168" fontId="0" fillId="0" borderId="0" xfId="3" applyNumberFormat="1" applyFont="1"/>
    <xf numFmtId="10" fontId="0" fillId="0" borderId="0" xfId="0" applyNumberFormat="1"/>
    <xf numFmtId="0" fontId="1" fillId="0" borderId="0" xfId="4"/>
    <xf numFmtId="0" fontId="1" fillId="0" borderId="0" xfId="4" applyAlignment="1">
      <alignment horizontal="right"/>
    </xf>
    <xf numFmtId="165" fontId="1" fillId="0" borderId="0" xfId="4" applyNumberFormat="1" applyAlignment="1">
      <alignment horizontal="right"/>
    </xf>
    <xf numFmtId="2" fontId="1" fillId="0" borderId="0" xfId="4" applyNumberFormat="1" applyAlignment="1">
      <alignment horizontal="right"/>
    </xf>
    <xf numFmtId="164" fontId="1" fillId="0" borderId="0" xfId="4" applyNumberFormat="1" applyAlignment="1">
      <alignment horizontal="left"/>
    </xf>
    <xf numFmtId="10" fontId="1" fillId="0" borderId="0" xfId="4" applyNumberFormat="1"/>
    <xf numFmtId="168" fontId="0" fillId="0" borderId="0" xfId="5" applyNumberFormat="1" applyFont="1"/>
    <xf numFmtId="0" fontId="2" fillId="0" borderId="2" xfId="4" applyFont="1" applyBorder="1"/>
    <xf numFmtId="0" fontId="2" fillId="0" borderId="0" xfId="4" applyFont="1" applyAlignment="1">
      <alignment horizontal="right"/>
    </xf>
    <xf numFmtId="0" fontId="2" fillId="0" borderId="0" xfId="4" applyFont="1" applyAlignment="1">
      <alignment horizontal="right" wrapText="1"/>
    </xf>
    <xf numFmtId="0" fontId="2" fillId="0" borderId="0" xfId="4" applyFont="1" applyAlignment="1">
      <alignment wrapText="1"/>
    </xf>
    <xf numFmtId="0" fontId="2" fillId="0" borderId="2" xfId="4" applyFont="1" applyBorder="1" applyAlignment="1">
      <alignment horizontal="left" indent="1"/>
    </xf>
    <xf numFmtId="0" fontId="3" fillId="2" borderId="4" xfId="2" applyBorder="1" applyAlignment="1">
      <alignment horizontal="center"/>
    </xf>
    <xf numFmtId="169" fontId="2" fillId="0" borderId="5" xfId="4" applyNumberFormat="1" applyFont="1" applyBorder="1" applyAlignment="1">
      <alignment horizontal="right" indent="1"/>
    </xf>
    <xf numFmtId="0" fontId="2" fillId="3" borderId="0" xfId="4" applyFont="1" applyFill="1" applyAlignment="1">
      <alignment horizontal="right"/>
    </xf>
    <xf numFmtId="170" fontId="1" fillId="3" borderId="0" xfId="3" applyNumberFormat="1" applyFill="1" applyAlignment="1">
      <alignment horizontal="right"/>
    </xf>
    <xf numFmtId="0" fontId="1" fillId="3" borderId="0" xfId="4" applyFill="1"/>
    <xf numFmtId="0" fontId="1" fillId="0" borderId="6" xfId="4" applyBorder="1"/>
    <xf numFmtId="0" fontId="2" fillId="4" borderId="0" xfId="4" applyFont="1" applyFill="1" applyAlignment="1">
      <alignment horizontal="right"/>
    </xf>
    <xf numFmtId="170" fontId="1" fillId="4" borderId="0" xfId="3" applyNumberFormat="1" applyFill="1" applyAlignment="1">
      <alignment horizontal="right"/>
    </xf>
    <xf numFmtId="0" fontId="1" fillId="4" borderId="0" xfId="4" applyFill="1"/>
    <xf numFmtId="165" fontId="0" fillId="0" borderId="0" xfId="0" applyNumberFormat="1"/>
    <xf numFmtId="9" fontId="0" fillId="0" borderId="0" xfId="3" applyNumberFormat="1" applyFont="1" applyAlignment="1">
      <alignment horizontal="right"/>
    </xf>
    <xf numFmtId="0" fontId="0" fillId="0" borderId="0" xfId="3" applyNumberFormat="1" applyFont="1" applyAlignment="1">
      <alignment horizontal="right"/>
    </xf>
  </cellXfs>
  <cellStyles count="6">
    <cellStyle name="Comma" xfId="1" builtinId="3"/>
    <cellStyle name="Input" xfId="2" builtinId="20"/>
    <cellStyle name="Normal" xfId="0" builtinId="0"/>
    <cellStyle name="Normal 7" xfId="4"/>
    <cellStyle name="Percent" xfId="3" builtinId="5"/>
    <cellStyle name="Percent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165954</xdr:colOff>
      <xdr:row>1</xdr:row>
      <xdr:rowOff>57150</xdr:rowOff>
    </xdr:from>
    <xdr:to>
      <xdr:col>14</xdr:col>
      <xdr:colOff>470754</xdr:colOff>
      <xdr:row>6</xdr:row>
      <xdr:rowOff>95250</xdr:rowOff>
    </xdr:to>
    <xdr:sp macro="" textlink="">
      <xdr:nvSpPr>
        <xdr:cNvPr id="2" name="Left Arrow 1"/>
        <xdr:cNvSpPr/>
      </xdr:nvSpPr>
      <xdr:spPr>
        <a:xfrm rot="5400000">
          <a:off x="11138754" y="600075"/>
          <a:ext cx="990600" cy="3048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283367</xdr:colOff>
      <xdr:row>6</xdr:row>
      <xdr:rowOff>171450</xdr:rowOff>
    </xdr:from>
    <xdr:ext cx="3657600" cy="274320"/>
    <xdr:sp macro="" textlink="">
      <xdr:nvSpPr>
        <xdr:cNvPr id="3" name="TextBox 2"/>
        <xdr:cNvSpPr txBox="1"/>
      </xdr:nvSpPr>
      <xdr:spPr>
        <a:xfrm>
          <a:off x="10008392" y="1323975"/>
          <a:ext cx="3657600" cy="274320"/>
        </a:xfrm>
        <a:prstGeom prst="rect">
          <a:avLst/>
        </a:prstGeom>
        <a:solidFill>
          <a:schemeClr val="accent2"/>
        </a:solidFill>
        <a:ln w="19050"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Enter the Months for</a:t>
          </a:r>
          <a:r>
            <a:rPr lang="en-US" sz="1100" baseline="0">
              <a:solidFill>
                <a:schemeClr val="bg1"/>
              </a:solidFill>
            </a:rPr>
            <a:t> Calculating Lagged Stock Return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12</xdr:col>
      <xdr:colOff>283367</xdr:colOff>
      <xdr:row>8</xdr:row>
      <xdr:rowOff>142873</xdr:rowOff>
    </xdr:from>
    <xdr:ext cx="3657600" cy="3381377"/>
    <xdr:sp macro="" textlink="">
      <xdr:nvSpPr>
        <xdr:cNvPr id="4" name="TextBox 3"/>
        <xdr:cNvSpPr txBox="1"/>
      </xdr:nvSpPr>
      <xdr:spPr>
        <a:xfrm>
          <a:off x="10008392" y="1676398"/>
          <a:ext cx="3657600" cy="3381377"/>
        </a:xfrm>
        <a:prstGeom prst="rect">
          <a:avLst/>
        </a:prstGeom>
        <a:solidFill>
          <a:schemeClr val="accent2"/>
        </a:solidFill>
        <a:ln w="19050"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1">
              <a:solidFill>
                <a:schemeClr val="bg1"/>
              </a:solidFill>
            </a:rPr>
            <a:t>Steps for Project</a:t>
          </a:r>
          <a:r>
            <a:rPr lang="en-US" sz="1100" b="1" baseline="0">
              <a:solidFill>
                <a:schemeClr val="bg1"/>
              </a:solidFill>
            </a:rPr>
            <a:t> 1 - Simple One Factor Linear Regression</a:t>
          </a: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Calculate</a:t>
          </a:r>
          <a:r>
            <a:rPr lang="en-US" sz="1100" baseline="0">
              <a:solidFill>
                <a:schemeClr val="bg1"/>
              </a:solidFill>
            </a:rPr>
            <a:t> SLR parameters for StockRet (response) versus</a:t>
          </a:r>
          <a:br>
            <a:rPr lang="en-US" sz="1100" baseline="0">
              <a:solidFill>
                <a:schemeClr val="bg1"/>
              </a:solidFill>
            </a:rPr>
          </a:br>
          <a:r>
            <a:rPr lang="en-US" sz="1100" baseline="0">
              <a:solidFill>
                <a:schemeClr val="bg1"/>
              </a:solidFill>
            </a:rPr>
            <a:t>BenchRet (predictor) using first 36 observations.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Using the SLR parameters and each monthly BenchRet from</a:t>
          </a:r>
          <a:br>
            <a:rPr lang="en-US" sz="1100" baseline="0">
              <a:solidFill>
                <a:schemeClr val="bg1"/>
              </a:solidFill>
            </a:rPr>
          </a:br>
          <a:r>
            <a:rPr lang="en-US" sz="1100" baseline="0">
              <a:solidFill>
                <a:schemeClr val="bg1"/>
              </a:solidFill>
            </a:rPr>
            <a:t>observations 37 to the last obervation, calculate the</a:t>
          </a:r>
          <a:br>
            <a:rPr lang="en-US" sz="1100" baseline="0">
              <a:solidFill>
                <a:schemeClr val="bg1"/>
              </a:solidFill>
            </a:rPr>
          </a:br>
          <a:r>
            <a:rPr lang="en-US" sz="1100" baseline="0">
              <a:solidFill>
                <a:schemeClr val="bg1"/>
              </a:solidFill>
            </a:rPr>
            <a:t>predicted StockRet.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Calculate the forecasting error.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Calculate the actual 12-month return for StockRet, BenchRet,</a:t>
          </a:r>
        </a:p>
        <a:p>
          <a:r>
            <a:rPr lang="en-US" sz="1100" baseline="0">
              <a:solidFill>
                <a:schemeClr val="bg1"/>
              </a:solidFill>
            </a:rPr>
            <a:t>and predicted StockRet starting at the 48th observation till</a:t>
          </a:r>
        </a:p>
        <a:p>
          <a:r>
            <a:rPr lang="en-US" sz="1100" baseline="0">
              <a:solidFill>
                <a:schemeClr val="bg1"/>
              </a:solidFill>
            </a:rPr>
            <a:t>the last observation.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Calculate the forecasting error for these 12-month returns.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Plot the rolling 12-month returns for StockRet, BenchRet, and</a:t>
          </a:r>
        </a:p>
        <a:p>
          <a:r>
            <a:rPr lang="en-US" sz="1100" baseline="0">
              <a:solidFill>
                <a:schemeClr val="bg1"/>
              </a:solidFill>
            </a:rPr>
            <a:t>predicted StockRet.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12</xdr:col>
      <xdr:colOff>283367</xdr:colOff>
      <xdr:row>27</xdr:row>
      <xdr:rowOff>92076</xdr:rowOff>
    </xdr:from>
    <xdr:ext cx="3657600" cy="2667000"/>
    <xdr:sp macro="" textlink="">
      <xdr:nvSpPr>
        <xdr:cNvPr id="5" name="TextBox 4"/>
        <xdr:cNvSpPr txBox="1"/>
      </xdr:nvSpPr>
      <xdr:spPr>
        <a:xfrm>
          <a:off x="10456067" y="5070476"/>
          <a:ext cx="3657600" cy="2667000"/>
        </a:xfrm>
        <a:prstGeom prst="rect">
          <a:avLst/>
        </a:prstGeom>
        <a:solidFill>
          <a:schemeClr val="accent2"/>
        </a:solidFill>
        <a:ln w="19050">
          <a:solidFill>
            <a:schemeClr val="accent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1">
              <a:solidFill>
                <a:schemeClr val="bg1"/>
              </a:solidFill>
            </a:rPr>
            <a:t>Steps for Project</a:t>
          </a:r>
          <a:r>
            <a:rPr lang="en-US" sz="1100" b="1" baseline="0">
              <a:solidFill>
                <a:schemeClr val="bg1"/>
              </a:solidFill>
            </a:rPr>
            <a:t> 1 - Testing Model Robustness</a:t>
          </a: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Repeat the same steps as in the baseline SLR</a:t>
          </a:r>
          <a:r>
            <a:rPr lang="en-US" sz="1100" baseline="0">
              <a:solidFill>
                <a:schemeClr val="bg1"/>
              </a:solidFill>
            </a:rPr>
            <a:t> model however</a:t>
          </a:r>
        </a:p>
        <a:p>
          <a:r>
            <a:rPr lang="en-US" sz="1100" baseline="0">
              <a:solidFill>
                <a:schemeClr val="bg1"/>
              </a:solidFill>
            </a:rPr>
            <a:t>modifying the model design as follows: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Instead of using 36 observations to calculate SLR paramters,</a:t>
          </a:r>
        </a:p>
        <a:p>
          <a:r>
            <a:rPr lang="en-US" sz="1100" baseline="0">
              <a:solidFill>
                <a:schemeClr val="bg1"/>
              </a:solidFill>
            </a:rPr>
            <a:t>use 12, 24, and 48 observations (these are three additional</a:t>
          </a:r>
        </a:p>
        <a:p>
          <a:r>
            <a:rPr lang="en-US" sz="1100" baseline="0">
              <a:solidFill>
                <a:schemeClr val="bg1"/>
              </a:solidFill>
            </a:rPr>
            <a:t>SLR models)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Instead of using StockRet and BenchRet and the response and</a:t>
          </a:r>
        </a:p>
        <a:p>
          <a:r>
            <a:rPr lang="en-US" sz="1100" baseline="0">
              <a:solidFill>
                <a:schemeClr val="bg1"/>
              </a:solidFill>
            </a:rPr>
            <a:t>predictor respectively, use StockLogRet and BenchLogRet as</a:t>
          </a:r>
        </a:p>
        <a:p>
          <a:r>
            <a:rPr lang="en-US" sz="1100" baseline="0">
              <a:solidFill>
                <a:schemeClr val="bg1"/>
              </a:solidFill>
            </a:rPr>
            <a:t>the response and predictor respectively. You will have to</a:t>
          </a:r>
        </a:p>
        <a:p>
          <a:r>
            <a:rPr lang="en-US" sz="1100" baseline="0">
              <a:solidFill>
                <a:schemeClr val="bg1"/>
              </a:solidFill>
            </a:rPr>
            <a:t>apply an inverse transform on StockLogRet, BenchLogRet,</a:t>
          </a:r>
        </a:p>
        <a:p>
          <a:r>
            <a:rPr lang="en-US" sz="1100" baseline="0">
              <a:solidFill>
                <a:schemeClr val="bg1"/>
              </a:solidFill>
            </a:rPr>
            <a:t>and predicted StockLogRet in order to calculate the correct</a:t>
          </a:r>
        </a:p>
        <a:p>
          <a:r>
            <a:rPr lang="en-US" sz="1100" baseline="0">
              <a:solidFill>
                <a:schemeClr val="bg1"/>
              </a:solidFill>
            </a:rPr>
            <a:t>forecasting error in return space (i.e. not in log return space).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DIST.WK4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athar/Desktop/parcap-github/par-beta/TargetPricePlatform/BloombergDat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ip95New.WK4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ndustry%20Breakdow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ONTHEND/99%20Aug/Aug_31_99_PIP_AP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ONTHEND/Mar99/PIP_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1998%20P&amp;L%20Stud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ONTHEND/99%20May/PIP_APP_May%209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hedgware/PIP_AP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ONTHEND\Oct98\PIP_AP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Five Year Data"/>
      <sheetName val="PERF92"/>
      <sheetName val="PERF93"/>
    </sheetNames>
    <sheetDataSet>
      <sheetData sheetId="0">
        <row r="4">
          <cell r="R4" t="str">
            <v>&lt; -40</v>
          </cell>
        </row>
        <row r="5">
          <cell r="E5" t="str">
            <v>-40/-30</v>
          </cell>
          <cell r="G5">
            <v>3.3707865168539325E-2</v>
          </cell>
          <cell r="R5" t="str">
            <v>-40/-30</v>
          </cell>
        </row>
        <row r="6">
          <cell r="E6" t="str">
            <v>-30/-20</v>
          </cell>
          <cell r="G6">
            <v>2.247191011235955E-2</v>
          </cell>
          <cell r="R6" t="str">
            <v>-30/-20</v>
          </cell>
        </row>
        <row r="7">
          <cell r="E7" t="str">
            <v>-20/-10</v>
          </cell>
          <cell r="G7">
            <v>4.49438202247191E-2</v>
          </cell>
          <cell r="R7" t="str">
            <v>-20/-10</v>
          </cell>
        </row>
        <row r="8">
          <cell r="E8" t="str">
            <v>-10/ 0</v>
          </cell>
          <cell r="G8">
            <v>0.11235955056179775</v>
          </cell>
          <cell r="R8" t="str">
            <v>-10/ 0</v>
          </cell>
        </row>
        <row r="9">
          <cell r="E9" t="str">
            <v>0 /10</v>
          </cell>
          <cell r="G9">
            <v>0.23595505617977527</v>
          </cell>
          <cell r="R9" t="str">
            <v>0 /10</v>
          </cell>
        </row>
        <row r="10">
          <cell r="E10" t="str">
            <v>10/20</v>
          </cell>
          <cell r="G10">
            <v>0.2696629213483146</v>
          </cell>
          <cell r="R10" t="str">
            <v>10/20</v>
          </cell>
        </row>
        <row r="11">
          <cell r="E11" t="str">
            <v>20/30</v>
          </cell>
          <cell r="G11">
            <v>0.1797752808988764</v>
          </cell>
          <cell r="R11" t="str">
            <v>20/30</v>
          </cell>
        </row>
        <row r="12">
          <cell r="E12" t="str">
            <v>30/40</v>
          </cell>
          <cell r="G12">
            <v>5.6179775280898875E-2</v>
          </cell>
          <cell r="R12" t="str">
            <v>30/40</v>
          </cell>
        </row>
        <row r="13">
          <cell r="E13" t="str">
            <v>40/50</v>
          </cell>
          <cell r="G13">
            <v>1.1235955056179775E-2</v>
          </cell>
          <cell r="R13" t="str">
            <v>40/50</v>
          </cell>
        </row>
        <row r="14">
          <cell r="E14" t="str">
            <v>50/60</v>
          </cell>
          <cell r="G14">
            <v>0</v>
          </cell>
          <cell r="R14" t="str">
            <v>50/60</v>
          </cell>
        </row>
        <row r="15">
          <cell r="E15" t="str">
            <v>60/70</v>
          </cell>
          <cell r="G15">
            <v>1.1235955056179775E-2</v>
          </cell>
          <cell r="R15" t="str">
            <v>60/70</v>
          </cell>
        </row>
        <row r="16">
          <cell r="E16" t="str">
            <v>70/80</v>
          </cell>
          <cell r="G16">
            <v>2.247191011235955E-2</v>
          </cell>
          <cell r="R16" t="str">
            <v>70/80</v>
          </cell>
        </row>
        <row r="17">
          <cell r="R17" t="str">
            <v>80/90</v>
          </cell>
        </row>
        <row r="18">
          <cell r="R18" t="str">
            <v>90/100</v>
          </cell>
        </row>
        <row r="19">
          <cell r="R19" t="str">
            <v>100/110</v>
          </cell>
        </row>
        <row r="20">
          <cell r="R20" t="str">
            <v>110/120</v>
          </cell>
        </row>
        <row r="21">
          <cell r="R21" t="str">
            <v>120/130</v>
          </cell>
        </row>
        <row r="22">
          <cell r="R22" t="str">
            <v>130/140</v>
          </cell>
        </row>
        <row r="23">
          <cell r="R23" t="str">
            <v>140/150</v>
          </cell>
        </row>
        <row r="24">
          <cell r="R24" t="str">
            <v>150/160</v>
          </cell>
        </row>
        <row r="25">
          <cell r="R25" t="str">
            <v>160/170</v>
          </cell>
        </row>
        <row r="26">
          <cell r="R26" t="str">
            <v>170/180</v>
          </cell>
        </row>
        <row r="27">
          <cell r="R27" t="str">
            <v>&gt; 180</v>
          </cell>
        </row>
        <row r="38">
          <cell r="E38" t="str">
            <v>&lt; -40</v>
          </cell>
          <cell r="G38">
            <v>9.0090090090090089E-3</v>
          </cell>
        </row>
        <row r="39">
          <cell r="E39" t="str">
            <v>-40/-30</v>
          </cell>
          <cell r="G39">
            <v>0</v>
          </cell>
        </row>
        <row r="40">
          <cell r="E40" t="str">
            <v>-30/-20</v>
          </cell>
          <cell r="G40">
            <v>3.6036036036036036E-2</v>
          </cell>
        </row>
        <row r="41">
          <cell r="E41" t="str">
            <v>-20/-10</v>
          </cell>
          <cell r="G41">
            <v>1.8018018018018018E-2</v>
          </cell>
        </row>
        <row r="42">
          <cell r="E42" t="str">
            <v>-10/ 0</v>
          </cell>
          <cell r="G42">
            <v>9.90990990990991E-2</v>
          </cell>
        </row>
        <row r="43">
          <cell r="E43" t="str">
            <v>0 /10</v>
          </cell>
          <cell r="G43">
            <v>0.16216216216216217</v>
          </cell>
        </row>
        <row r="44">
          <cell r="E44" t="str">
            <v>10/20</v>
          </cell>
          <cell r="G44">
            <v>0.2072072072072072</v>
          </cell>
        </row>
        <row r="45">
          <cell r="E45" t="str">
            <v>20/30</v>
          </cell>
          <cell r="G45">
            <v>0.2072072072072072</v>
          </cell>
        </row>
        <row r="46">
          <cell r="E46" t="str">
            <v>30/40</v>
          </cell>
          <cell r="G46">
            <v>9.90990990990991E-2</v>
          </cell>
        </row>
        <row r="47">
          <cell r="E47" t="str">
            <v>40/50</v>
          </cell>
          <cell r="G47">
            <v>8.1081081081081086E-2</v>
          </cell>
        </row>
        <row r="48">
          <cell r="E48" t="str">
            <v>50/60</v>
          </cell>
          <cell r="G48">
            <v>4.5045045045045043E-2</v>
          </cell>
        </row>
        <row r="49">
          <cell r="E49" t="str">
            <v>60/70</v>
          </cell>
          <cell r="G49">
            <v>0</v>
          </cell>
        </row>
        <row r="50">
          <cell r="E50" t="str">
            <v>70/80</v>
          </cell>
          <cell r="G50">
            <v>0</v>
          </cell>
        </row>
        <row r="51">
          <cell r="E51" t="str">
            <v>80/90</v>
          </cell>
        </row>
        <row r="52">
          <cell r="E52" t="str">
            <v>90/100</v>
          </cell>
        </row>
        <row r="53">
          <cell r="E53" t="str">
            <v>100/110</v>
          </cell>
        </row>
        <row r="54">
          <cell r="E54" t="str">
            <v>110/120</v>
          </cell>
        </row>
        <row r="55">
          <cell r="E55" t="str">
            <v>120/130</v>
          </cell>
        </row>
        <row r="56">
          <cell r="E56" t="str">
            <v>130/140</v>
          </cell>
        </row>
        <row r="57">
          <cell r="E57" t="str">
            <v>140/150</v>
          </cell>
        </row>
        <row r="58">
          <cell r="E58" t="str">
            <v>150/160</v>
          </cell>
        </row>
        <row r="59">
          <cell r="E59" t="str">
            <v>160/170</v>
          </cell>
        </row>
        <row r="60">
          <cell r="E60" t="str">
            <v>170/180</v>
          </cell>
        </row>
        <row r="61">
          <cell r="E61" t="str">
            <v>&gt; 180</v>
          </cell>
        </row>
        <row r="105">
          <cell r="E105" t="str">
            <v>&lt; -4</v>
          </cell>
        </row>
        <row r="106">
          <cell r="E106" t="str">
            <v>-4/-0</v>
          </cell>
        </row>
        <row r="107">
          <cell r="E107" t="str">
            <v>0/+4</v>
          </cell>
        </row>
        <row r="108">
          <cell r="E108" t="str">
            <v>4/ +7</v>
          </cell>
        </row>
        <row r="109">
          <cell r="E109" t="str">
            <v>7/ 10</v>
          </cell>
        </row>
        <row r="110">
          <cell r="E110" t="str">
            <v>10/15</v>
          </cell>
        </row>
        <row r="111">
          <cell r="E111" t="str">
            <v>15/20</v>
          </cell>
        </row>
        <row r="112">
          <cell r="E112" t="str">
            <v>20/25</v>
          </cell>
        </row>
        <row r="113">
          <cell r="E113" t="str">
            <v>25/35</v>
          </cell>
        </row>
        <row r="114">
          <cell r="E114" t="str">
            <v>&gt;35</v>
          </cell>
        </row>
        <row r="139">
          <cell r="E139" t="str">
            <v>&lt; -4</v>
          </cell>
          <cell r="G139">
            <v>6.25E-2</v>
          </cell>
        </row>
        <row r="140">
          <cell r="E140" t="str">
            <v>-5/-0</v>
          </cell>
          <cell r="G140">
            <v>0</v>
          </cell>
        </row>
        <row r="141">
          <cell r="E141" t="str">
            <v>0/+5</v>
          </cell>
          <cell r="G141">
            <v>0.125</v>
          </cell>
        </row>
        <row r="142">
          <cell r="E142" t="str">
            <v>5/10</v>
          </cell>
          <cell r="G142">
            <v>0.27083333333333331</v>
          </cell>
        </row>
        <row r="143">
          <cell r="E143" t="str">
            <v>10/15</v>
          </cell>
          <cell r="G143">
            <v>0.16666666666666666</v>
          </cell>
        </row>
        <row r="144">
          <cell r="E144" t="str">
            <v>15/20</v>
          </cell>
          <cell r="G144">
            <v>0.25</v>
          </cell>
        </row>
        <row r="145">
          <cell r="E145" t="str">
            <v>25/30</v>
          </cell>
          <cell r="G145">
            <v>8.3333333333333329E-2</v>
          </cell>
        </row>
        <row r="146">
          <cell r="E146" t="str">
            <v>30/35</v>
          </cell>
          <cell r="G146">
            <v>0</v>
          </cell>
        </row>
        <row r="147">
          <cell r="E147" t="str">
            <v>35/40</v>
          </cell>
          <cell r="G147">
            <v>0</v>
          </cell>
        </row>
        <row r="148">
          <cell r="E148" t="str">
            <v>40/45</v>
          </cell>
          <cell r="G148">
            <v>0</v>
          </cell>
        </row>
        <row r="149">
          <cell r="E149" t="str">
            <v>45/50</v>
          </cell>
          <cell r="G149">
            <v>0</v>
          </cell>
        </row>
        <row r="150">
          <cell r="E150" t="str">
            <v>50/55</v>
          </cell>
          <cell r="G150">
            <v>0</v>
          </cell>
        </row>
        <row r="151">
          <cell r="E151" t="str">
            <v>&gt; 55</v>
          </cell>
          <cell r="G151">
            <v>4.1666666666666664E-2</v>
          </cell>
        </row>
        <row r="267">
          <cell r="B267" t="str">
            <v>&lt;-5</v>
          </cell>
        </row>
        <row r="268">
          <cell r="B268" t="str">
            <v>-5/0</v>
          </cell>
        </row>
        <row r="269">
          <cell r="B269" t="str">
            <v>0/5</v>
          </cell>
        </row>
        <row r="270">
          <cell r="B270" t="str">
            <v>5/ 10</v>
          </cell>
        </row>
        <row r="271">
          <cell r="B271" t="str">
            <v>10/15</v>
          </cell>
        </row>
        <row r="272">
          <cell r="B272" t="str">
            <v>15/20</v>
          </cell>
        </row>
        <row r="273">
          <cell r="B273" t="str">
            <v>20/25</v>
          </cell>
        </row>
        <row r="274">
          <cell r="B274" t="str">
            <v>25/30</v>
          </cell>
        </row>
        <row r="275">
          <cell r="B275" t="str">
            <v>30/35</v>
          </cell>
        </row>
        <row r="276">
          <cell r="B276" t="str">
            <v>35/40</v>
          </cell>
        </row>
        <row r="277">
          <cell r="B277" t="str">
            <v>40/45</v>
          </cell>
        </row>
        <row r="278">
          <cell r="B278" t="str">
            <v>45/50</v>
          </cell>
        </row>
        <row r="279">
          <cell r="B279" t="str">
            <v>&gt;50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Fields"/>
      <sheetName val="Parameters"/>
    </sheetNames>
    <sheetDataSet>
      <sheetData sheetId="0"/>
      <sheetData sheetId="1">
        <row r="1">
          <cell r="A1" t="str">
            <v>PX_LAST, CUR_MKT_CAP, VOLUME, SALES_REV_TURN, IS_COG_AND_SERVICES_SOLD, IS_SG&amp;A_EXPENSE, IS_GENERAL_AND_ADMINISTRATIVE, IS_OPERATING_EXPENSES_R&amp;D, IS_OTHER_OPERATING_EXPENSES, IS_DEPRECIATION_AND_AMORTIZATION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aisal"/>
      <sheetName val="Monthly"/>
      <sheetName val="Quarterly"/>
      <sheetName val="Semi Annual"/>
      <sheetName val="Charts"/>
      <sheetName val="Valuation"/>
      <sheetName val="More Data "/>
    </sheetNames>
    <sheetDataSet>
      <sheetData sheetId="0"/>
      <sheetData sheetId="1"/>
      <sheetData sheetId="2">
        <row r="10">
          <cell r="A10" t="str">
            <v>4Q90</v>
          </cell>
          <cell r="B10">
            <v>0.46666666666666667</v>
          </cell>
          <cell r="C10">
            <v>7</v>
          </cell>
          <cell r="D10">
            <v>8</v>
          </cell>
          <cell r="E10">
            <v>4</v>
          </cell>
          <cell r="I10">
            <v>2.552</v>
          </cell>
          <cell r="K10">
            <v>0.66299999999999981</v>
          </cell>
          <cell r="L10">
            <v>0.80374999999999996</v>
          </cell>
          <cell r="M10">
            <v>1.259796238244514</v>
          </cell>
          <cell r="N10">
            <v>803.75</v>
          </cell>
          <cell r="O10">
            <v>0.87</v>
          </cell>
          <cell r="P10">
            <v>0.39</v>
          </cell>
          <cell r="Q10">
            <v>0.48</v>
          </cell>
        </row>
        <row r="11">
          <cell r="A11" t="str">
            <v>1Q91</v>
          </cell>
          <cell r="B11">
            <v>0.66666666666666663</v>
          </cell>
          <cell r="C11">
            <v>4</v>
          </cell>
          <cell r="D11">
            <v>2</v>
          </cell>
          <cell r="E11">
            <v>6</v>
          </cell>
          <cell r="I11">
            <v>3.7370000000000001</v>
          </cell>
          <cell r="K11">
            <v>0.65799999999999947</v>
          </cell>
          <cell r="L11">
            <v>0.73249999999999993</v>
          </cell>
          <cell r="M11">
            <v>1.176077067166176</v>
          </cell>
          <cell r="N11">
            <v>732.49999999999989</v>
          </cell>
          <cell r="O11">
            <v>0.97</v>
          </cell>
          <cell r="P11">
            <v>0.21</v>
          </cell>
          <cell r="Q11">
            <v>0.76</v>
          </cell>
        </row>
        <row r="12">
          <cell r="A12" t="str">
            <v>2Q91</v>
          </cell>
          <cell r="B12">
            <v>0.88235294117647056</v>
          </cell>
          <cell r="C12">
            <v>15</v>
          </cell>
          <cell r="D12">
            <v>2</v>
          </cell>
          <cell r="E12">
            <v>7</v>
          </cell>
          <cell r="I12">
            <v>4.4029999999999996</v>
          </cell>
          <cell r="K12">
            <v>1.0430000000000001</v>
          </cell>
          <cell r="L12">
            <v>0.77799999999999991</v>
          </cell>
          <cell r="M12">
            <v>1.2368839427662959</v>
          </cell>
          <cell r="N12">
            <v>777.99999999999989</v>
          </cell>
          <cell r="O12">
            <v>1.19</v>
          </cell>
          <cell r="P12">
            <v>0.05</v>
          </cell>
          <cell r="Q12">
            <v>1.1399999999999999</v>
          </cell>
        </row>
        <row r="13">
          <cell r="A13" t="str">
            <v>3Q91</v>
          </cell>
          <cell r="B13">
            <v>0.72727272727272729</v>
          </cell>
          <cell r="C13">
            <v>16</v>
          </cell>
          <cell r="D13">
            <v>6</v>
          </cell>
          <cell r="E13">
            <v>14</v>
          </cell>
          <cell r="I13">
            <v>8.6020000000000003</v>
          </cell>
          <cell r="K13">
            <v>7.2210000000000001</v>
          </cell>
          <cell r="L13">
            <v>1.1302142857142858</v>
          </cell>
          <cell r="M13">
            <v>1.8394559404789583</v>
          </cell>
          <cell r="N13">
            <v>1130.2142857142858</v>
          </cell>
          <cell r="O13">
            <v>1.29</v>
          </cell>
          <cell r="P13">
            <v>0.55000000000000004</v>
          </cell>
          <cell r="Q13">
            <v>0.74</v>
          </cell>
        </row>
        <row r="14">
          <cell r="A14" t="str">
            <v>4Q91</v>
          </cell>
          <cell r="B14">
            <v>0.58333333333333337</v>
          </cell>
          <cell r="C14">
            <v>14</v>
          </cell>
          <cell r="D14">
            <v>10</v>
          </cell>
          <cell r="E14">
            <v>12</v>
          </cell>
          <cell r="I14">
            <v>7.6230000000000002</v>
          </cell>
          <cell r="K14">
            <v>3.9769999999999994</v>
          </cell>
          <cell r="L14">
            <v>0.96666666666666667</v>
          </cell>
          <cell r="M14">
            <v>1.5217106126197035</v>
          </cell>
          <cell r="N14">
            <v>966.66666666666663</v>
          </cell>
          <cell r="O14">
            <v>1.22</v>
          </cell>
          <cell r="P14">
            <v>0.3</v>
          </cell>
          <cell r="Q14">
            <v>0.91999999999999993</v>
          </cell>
        </row>
        <row r="15">
          <cell r="A15" t="str">
            <v>1Q92</v>
          </cell>
          <cell r="B15">
            <v>0.72222222222222221</v>
          </cell>
          <cell r="C15">
            <v>26</v>
          </cell>
          <cell r="D15">
            <v>10</v>
          </cell>
          <cell r="E15">
            <v>22</v>
          </cell>
          <cell r="I15">
            <v>12.189</v>
          </cell>
          <cell r="K15">
            <v>8.5289999999999999</v>
          </cell>
          <cell r="L15">
            <v>0.94172727272727275</v>
          </cell>
          <cell r="M15">
            <v>1.6997292640905735</v>
          </cell>
          <cell r="N15">
            <v>941.72727272727275</v>
          </cell>
          <cell r="O15">
            <v>1.1000000000000001</v>
          </cell>
          <cell r="P15">
            <v>0.64</v>
          </cell>
          <cell r="Q15">
            <v>0.46000000000000008</v>
          </cell>
        </row>
        <row r="16">
          <cell r="A16" t="str">
            <v>2Q92</v>
          </cell>
          <cell r="B16">
            <v>0.65714285714285714</v>
          </cell>
          <cell r="C16">
            <v>23</v>
          </cell>
          <cell r="D16">
            <v>12</v>
          </cell>
          <cell r="E16">
            <v>14</v>
          </cell>
          <cell r="I16">
            <v>12.823</v>
          </cell>
          <cell r="K16">
            <v>3.509999999999998</v>
          </cell>
          <cell r="L16">
            <v>1.1666428571428571</v>
          </cell>
          <cell r="M16">
            <v>1.2737268969819853</v>
          </cell>
          <cell r="N16">
            <v>1166.6428571428571</v>
          </cell>
          <cell r="O16">
            <v>0.94</v>
          </cell>
          <cell r="P16">
            <v>0.39</v>
          </cell>
          <cell r="Q16">
            <v>0.54999999999999993</v>
          </cell>
        </row>
        <row r="17">
          <cell r="A17" t="str">
            <v>3Q92</v>
          </cell>
          <cell r="B17">
            <v>0.47368421052631576</v>
          </cell>
          <cell r="C17">
            <v>9</v>
          </cell>
          <cell r="D17">
            <v>10</v>
          </cell>
          <cell r="E17">
            <v>22</v>
          </cell>
          <cell r="I17">
            <v>13.94</v>
          </cell>
          <cell r="K17">
            <v>8.5469999999999988</v>
          </cell>
          <cell r="L17">
            <v>1.0221363636363636</v>
          </cell>
          <cell r="M17">
            <v>1.6131276901004303</v>
          </cell>
          <cell r="N17">
            <v>1022.1363636363636</v>
          </cell>
          <cell r="O17">
            <v>0.83</v>
          </cell>
          <cell r="P17">
            <v>0.77</v>
          </cell>
          <cell r="Q17">
            <v>5.9999999999999942E-2</v>
          </cell>
        </row>
        <row r="18">
          <cell r="A18" t="str">
            <v>4Q92</v>
          </cell>
          <cell r="B18">
            <v>0.77777777777777779</v>
          </cell>
          <cell r="C18">
            <v>7</v>
          </cell>
          <cell r="D18">
            <v>2</v>
          </cell>
          <cell r="E18">
            <v>22</v>
          </cell>
          <cell r="I18">
            <v>18.408999999999999</v>
          </cell>
          <cell r="K18">
            <v>10.838000000000001</v>
          </cell>
          <cell r="L18">
            <v>1.329409090909091</v>
          </cell>
          <cell r="M18">
            <v>1.5887337715247978</v>
          </cell>
          <cell r="N18">
            <v>1329.409090909091</v>
          </cell>
          <cell r="O18">
            <v>0.99</v>
          </cell>
          <cell r="P18">
            <v>0.6</v>
          </cell>
          <cell r="Q18">
            <v>0.39</v>
          </cell>
        </row>
        <row r="19">
          <cell r="A19" t="str">
            <v>1Q93</v>
          </cell>
          <cell r="B19">
            <v>0.6875</v>
          </cell>
          <cell r="C19">
            <v>11</v>
          </cell>
          <cell r="D19">
            <v>5</v>
          </cell>
          <cell r="E19">
            <v>24</v>
          </cell>
          <cell r="I19">
            <v>29.055</v>
          </cell>
          <cell r="K19">
            <v>7.7139999999999986</v>
          </cell>
          <cell r="L19">
            <v>1.5320416666666665</v>
          </cell>
          <cell r="M19">
            <v>1.2654964722078816</v>
          </cell>
          <cell r="N19">
            <v>1532.0416666666665</v>
          </cell>
          <cell r="O19">
            <v>0.9</v>
          </cell>
          <cell r="P19">
            <v>0.37</v>
          </cell>
          <cell r="Q19">
            <v>0.53</v>
          </cell>
        </row>
        <row r="20">
          <cell r="A20" t="str">
            <v>2Q93</v>
          </cell>
          <cell r="B20">
            <v>0.85185185185185186</v>
          </cell>
          <cell r="C20">
            <v>23</v>
          </cell>
          <cell r="D20">
            <v>4</v>
          </cell>
          <cell r="E20">
            <v>26</v>
          </cell>
          <cell r="I20">
            <v>38.179968905999999</v>
          </cell>
          <cell r="K20">
            <v>10.296193594000002</v>
          </cell>
          <cell r="L20">
            <v>1.8644677884615386</v>
          </cell>
          <cell r="M20">
            <v>1.2696752744704816</v>
          </cell>
          <cell r="N20">
            <v>1864.4677884615387</v>
          </cell>
          <cell r="O20">
            <v>0.86</v>
          </cell>
          <cell r="P20">
            <v>0.41</v>
          </cell>
          <cell r="Q20">
            <v>0.45</v>
          </cell>
        </row>
        <row r="21">
          <cell r="A21" t="str">
            <v>3Q93</v>
          </cell>
          <cell r="B21">
            <v>0.76</v>
          </cell>
          <cell r="C21">
            <v>19</v>
          </cell>
          <cell r="D21">
            <v>6</v>
          </cell>
          <cell r="E21">
            <v>22</v>
          </cell>
          <cell r="I21">
            <v>48.419144190544102</v>
          </cell>
          <cell r="K21">
            <v>8.9911283094558954</v>
          </cell>
          <cell r="L21">
            <v>2.6095578409090909</v>
          </cell>
          <cell r="M21">
            <v>1.1856936643504699</v>
          </cell>
          <cell r="N21">
            <v>2609.5578409090908</v>
          </cell>
          <cell r="O21">
            <v>0.83</v>
          </cell>
          <cell r="P21">
            <v>0.36</v>
          </cell>
          <cell r="Q21">
            <v>0.47</v>
          </cell>
        </row>
        <row r="22">
          <cell r="A22" t="str">
            <v>4Q93</v>
          </cell>
          <cell r="B22">
            <v>0.7857142857142857</v>
          </cell>
          <cell r="C22">
            <v>11</v>
          </cell>
          <cell r="D22">
            <v>3</v>
          </cell>
          <cell r="E22">
            <v>29</v>
          </cell>
          <cell r="I22">
            <v>52.737740503024099</v>
          </cell>
          <cell r="K22">
            <v>28.642121996975902</v>
          </cell>
          <cell r="L22">
            <v>2.8062021551724139</v>
          </cell>
          <cell r="M22">
            <v>1.5431048377078935</v>
          </cell>
          <cell r="N22">
            <v>2806.2021551724138</v>
          </cell>
          <cell r="O22">
            <v>0.9</v>
          </cell>
          <cell r="P22">
            <v>0.65</v>
          </cell>
          <cell r="Q22">
            <v>0.25</v>
          </cell>
        </row>
        <row r="23">
          <cell r="A23" t="str">
            <v>1Q94</v>
          </cell>
          <cell r="B23">
            <v>0.91666666666666663</v>
          </cell>
          <cell r="C23">
            <v>22</v>
          </cell>
          <cell r="D23">
            <v>2</v>
          </cell>
          <cell r="E23">
            <v>25</v>
          </cell>
          <cell r="I23">
            <v>45.189254259548335</v>
          </cell>
          <cell r="K23">
            <v>33.374074740451661</v>
          </cell>
          <cell r="M23">
            <v>1.738540064165804</v>
          </cell>
          <cell r="N23">
            <v>3142.5331599999995</v>
          </cell>
          <cell r="O23">
            <v>1.3</v>
          </cell>
          <cell r="P23">
            <v>0.44</v>
          </cell>
          <cell r="Q23">
            <v>0.8600000000000001</v>
          </cell>
        </row>
        <row r="24">
          <cell r="A24" t="str">
            <v>2Q94</v>
          </cell>
          <cell r="B24">
            <v>0.8666666666666667</v>
          </cell>
          <cell r="C24">
            <v>26</v>
          </cell>
          <cell r="D24">
            <v>4</v>
          </cell>
          <cell r="E24">
            <v>30</v>
          </cell>
          <cell r="I24">
            <v>34.496219823328538</v>
          </cell>
          <cell r="K24">
            <v>17.633008801671465</v>
          </cell>
          <cell r="M24">
            <v>1.5111577121197177</v>
          </cell>
          <cell r="N24">
            <v>1737.6409541666669</v>
          </cell>
          <cell r="O24">
            <v>1.28</v>
          </cell>
          <cell r="P24">
            <v>0.23</v>
          </cell>
          <cell r="Q24">
            <v>1.05</v>
          </cell>
        </row>
        <row r="25">
          <cell r="A25" t="str">
            <v>3Q94</v>
          </cell>
          <cell r="B25">
            <v>0.63636363636363635</v>
          </cell>
          <cell r="C25">
            <v>14</v>
          </cell>
          <cell r="D25">
            <v>8</v>
          </cell>
          <cell r="E25">
            <v>39</v>
          </cell>
          <cell r="I25">
            <v>46.627299593957183</v>
          </cell>
          <cell r="K25">
            <v>30.172448531042811</v>
          </cell>
          <cell r="M25">
            <v>1.6470983478304009</v>
          </cell>
          <cell r="N25">
            <v>1969.2243108974358</v>
          </cell>
          <cell r="O25">
            <v>1.07</v>
          </cell>
          <cell r="P25">
            <v>0.56999999999999995</v>
          </cell>
          <cell r="Q25">
            <v>0.50000000000000011</v>
          </cell>
        </row>
        <row r="26">
          <cell r="A26" t="str">
            <v>4Q94</v>
          </cell>
          <cell r="B26">
            <v>0.69565217391304346</v>
          </cell>
          <cell r="C26">
            <v>16</v>
          </cell>
          <cell r="D26">
            <v>7</v>
          </cell>
          <cell r="E26">
            <v>32</v>
          </cell>
          <cell r="I26">
            <v>45.662508249298845</v>
          </cell>
          <cell r="K26">
            <v>15.753662375701154</v>
          </cell>
          <cell r="M26">
            <v>1.3450021249313009</v>
          </cell>
          <cell r="N26">
            <v>1919.25533203125</v>
          </cell>
          <cell r="O26">
            <v>0.95</v>
          </cell>
          <cell r="P26">
            <v>0.39</v>
          </cell>
          <cell r="Q26">
            <v>0.55999999999999994</v>
          </cell>
        </row>
        <row r="27">
          <cell r="A27" t="str">
            <v>1Q95</v>
          </cell>
          <cell r="B27">
            <v>0.93548387096774188</v>
          </cell>
          <cell r="C27">
            <v>29</v>
          </cell>
          <cell r="D27">
            <v>2</v>
          </cell>
          <cell r="E27">
            <v>46</v>
          </cell>
          <cell r="I27">
            <v>47.09207146627223</v>
          </cell>
          <cell r="K27">
            <v>21.131037908727777</v>
          </cell>
          <cell r="M27">
            <v>1.448717528254454</v>
          </cell>
          <cell r="N27">
            <v>1483.1110733695655</v>
          </cell>
          <cell r="O27">
            <v>1.03</v>
          </cell>
          <cell r="P27">
            <v>0.42</v>
          </cell>
          <cell r="Q27">
            <v>0.6100000000000001</v>
          </cell>
        </row>
        <row r="28">
          <cell r="A28" t="str">
            <v>2Q95</v>
          </cell>
          <cell r="B28">
            <v>0.7142857142857143</v>
          </cell>
          <cell r="C28">
            <v>20</v>
          </cell>
          <cell r="D28">
            <v>8</v>
          </cell>
          <cell r="E28">
            <v>50</v>
          </cell>
          <cell r="I28">
            <v>54.605932194134049</v>
          </cell>
          <cell r="K28">
            <v>40.283947805865957</v>
          </cell>
          <cell r="M28">
            <v>1.7377210897645547</v>
          </cell>
          <cell r="N28">
            <v>1897.7976000000001</v>
          </cell>
          <cell r="O28">
            <v>1.21</v>
          </cell>
          <cell r="P28">
            <v>0.53</v>
          </cell>
          <cell r="Q28">
            <v>0.67999999999999994</v>
          </cell>
        </row>
        <row r="29">
          <cell r="A29" t="str">
            <v>3Q95</v>
          </cell>
          <cell r="B29">
            <v>0.8666666666666667</v>
          </cell>
          <cell r="C29">
            <v>13</v>
          </cell>
          <cell r="D29">
            <v>2</v>
          </cell>
          <cell r="E29">
            <v>46</v>
          </cell>
          <cell r="I29">
            <v>65.838306109924858</v>
          </cell>
          <cell r="K29">
            <v>48.935924765075143</v>
          </cell>
          <cell r="M29">
            <v>1.7432743589024118</v>
          </cell>
          <cell r="N29">
            <v>2495.0919755434784</v>
          </cell>
          <cell r="O29">
            <v>1.0900000000000001</v>
          </cell>
          <cell r="P29">
            <v>0.66</v>
          </cell>
          <cell r="Q29">
            <v>0.43000000000000005</v>
          </cell>
        </row>
        <row r="30">
          <cell r="A30" t="str">
            <v>4Q95</v>
          </cell>
          <cell r="E30">
            <v>55</v>
          </cell>
          <cell r="I30">
            <v>70.118926999999999</v>
          </cell>
          <cell r="K30">
            <v>41.370166930000011</v>
          </cell>
          <cell r="M30">
            <v>1.59</v>
          </cell>
          <cell r="N30">
            <v>2027.0744350909094</v>
          </cell>
          <cell r="O30">
            <v>0.94</v>
          </cell>
          <cell r="P30">
            <v>0.65</v>
          </cell>
          <cell r="Q30">
            <v>0.28999999999999992</v>
          </cell>
        </row>
        <row r="31">
          <cell r="A31" t="str">
            <v>1Q96</v>
          </cell>
          <cell r="E31">
            <v>54</v>
          </cell>
          <cell r="I31">
            <v>82.082395000000005</v>
          </cell>
          <cell r="K31">
            <v>46.317605</v>
          </cell>
          <cell r="M31">
            <v>1.5642818414350603</v>
          </cell>
          <cell r="N31">
            <v>2377.7777777777778</v>
          </cell>
          <cell r="O31">
            <v>0.84</v>
          </cell>
          <cell r="P31">
            <v>0.73</v>
          </cell>
          <cell r="Q31">
            <v>0.10999999999999999</v>
          </cell>
        </row>
        <row r="32">
          <cell r="A32" t="str">
            <v>2Q96</v>
          </cell>
          <cell r="E32">
            <v>61</v>
          </cell>
          <cell r="I32">
            <v>89.661962000000003</v>
          </cell>
          <cell r="K32">
            <v>68.738038000000003</v>
          </cell>
          <cell r="M32">
            <v>1.766635443467097</v>
          </cell>
          <cell r="N32">
            <v>2596.7213114754099</v>
          </cell>
          <cell r="O32">
            <v>1.02</v>
          </cell>
          <cell r="P32">
            <v>0.74</v>
          </cell>
          <cell r="Q32">
            <v>0.28000000000000003</v>
          </cell>
        </row>
        <row r="33">
          <cell r="A33" t="str">
            <v>3Q96</v>
          </cell>
          <cell r="E33">
            <v>61</v>
          </cell>
          <cell r="I33">
            <v>90.677788340000006</v>
          </cell>
          <cell r="K33">
            <v>86.001281427441853</v>
          </cell>
          <cell r="M33">
            <v>1.95</v>
          </cell>
          <cell r="N33">
            <v>2896.3781929088832</v>
          </cell>
          <cell r="O33">
            <v>1.05</v>
          </cell>
          <cell r="P33">
            <v>0.9</v>
          </cell>
          <cell r="Q33">
            <v>0.15000000000000002</v>
          </cell>
        </row>
        <row r="34">
          <cell r="A34" t="str">
            <v>4Q96</v>
          </cell>
          <cell r="E34">
            <v>60</v>
          </cell>
          <cell r="I34">
            <v>102.99386076</v>
          </cell>
          <cell r="K34">
            <v>71.006139239999996</v>
          </cell>
          <cell r="M34">
            <v>1.69</v>
          </cell>
          <cell r="N34">
            <v>2900</v>
          </cell>
          <cell r="O34">
            <v>0.83</v>
          </cell>
          <cell r="P34">
            <v>0.86</v>
          </cell>
          <cell r="Q34">
            <v>-3.0000000000000027E-2</v>
          </cell>
        </row>
        <row r="35">
          <cell r="A35" t="str">
            <v>1Q97</v>
          </cell>
          <cell r="E35">
            <v>69</v>
          </cell>
          <cell r="I35">
            <v>151.08393841</v>
          </cell>
          <cell r="K35">
            <v>21.816061590000004</v>
          </cell>
          <cell r="M35">
            <v>1.1443969611832414</v>
          </cell>
          <cell r="N35">
            <v>2505.7971014492755</v>
          </cell>
          <cell r="O35">
            <v>0.7</v>
          </cell>
          <cell r="P35">
            <v>0.44</v>
          </cell>
          <cell r="Q35">
            <v>0.25999999999999995</v>
          </cell>
        </row>
        <row r="36">
          <cell r="A36" t="str">
            <v>2Q97</v>
          </cell>
          <cell r="E36">
            <v>84</v>
          </cell>
          <cell r="I36">
            <v>165.39342400000001</v>
          </cell>
          <cell r="K36">
            <v>100.10657599999999</v>
          </cell>
          <cell r="M36">
            <v>1.6052633386439836</v>
          </cell>
          <cell r="N36">
            <v>3160.7142857142858</v>
          </cell>
          <cell r="O36">
            <v>0.76</v>
          </cell>
          <cell r="P36">
            <v>0.84</v>
          </cell>
          <cell r="Q36">
            <v>-7.999999999999996E-2</v>
          </cell>
        </row>
        <row r="37">
          <cell r="A37" t="str">
            <v>3Q97</v>
          </cell>
          <cell r="E37">
            <v>85</v>
          </cell>
          <cell r="I37">
            <v>197.05139</v>
          </cell>
          <cell r="K37">
            <v>91.248610000000014</v>
          </cell>
          <cell r="M37">
            <v>1.4630701158718038</v>
          </cell>
          <cell r="N37">
            <v>3391.7647058823532</v>
          </cell>
          <cell r="O37">
            <v>0.73</v>
          </cell>
          <cell r="P37">
            <v>0.73</v>
          </cell>
          <cell r="Q37">
            <v>0</v>
          </cell>
        </row>
        <row r="38">
          <cell r="A38" t="str">
            <v>4Q97</v>
          </cell>
          <cell r="E38">
            <v>96</v>
          </cell>
          <cell r="I38">
            <v>204.751228</v>
          </cell>
          <cell r="K38">
            <v>150.84877200000003</v>
          </cell>
          <cell r="M38">
            <v>1.7367417205429412</v>
          </cell>
          <cell r="N38">
            <v>3704.166666666667</v>
          </cell>
          <cell r="O38">
            <v>1.03</v>
          </cell>
          <cell r="P38">
            <v>0.71</v>
          </cell>
          <cell r="Q38">
            <v>0.32000000000000006</v>
          </cell>
        </row>
        <row r="39">
          <cell r="A39" t="str">
            <v>1Q98</v>
          </cell>
          <cell r="E39">
            <v>90</v>
          </cell>
          <cell r="I39">
            <v>219.602788</v>
          </cell>
          <cell r="K39">
            <v>258.59721200000001</v>
          </cell>
          <cell r="M39">
            <v>2.1775679824247041</v>
          </cell>
          <cell r="O39">
            <v>1.1299999999999999</v>
          </cell>
          <cell r="P39">
            <v>1.05</v>
          </cell>
          <cell r="Q39">
            <v>7.9999999999999849E-2</v>
          </cell>
        </row>
        <row r="40">
          <cell r="A40" t="str">
            <v>2Q98</v>
          </cell>
          <cell r="E40">
            <v>86</v>
          </cell>
          <cell r="I40">
            <v>233.72853974</v>
          </cell>
          <cell r="K40">
            <v>270.67146026</v>
          </cell>
          <cell r="M40">
            <v>2.1580590909483939</v>
          </cell>
          <cell r="O40">
            <v>1.1599999999999999</v>
          </cell>
          <cell r="P40">
            <v>1</v>
          </cell>
          <cell r="Q40">
            <v>0.15999999999999992</v>
          </cell>
        </row>
        <row r="41">
          <cell r="A41" t="str">
            <v>3Q98</v>
          </cell>
          <cell r="E41">
            <v>92</v>
          </cell>
          <cell r="I41">
            <v>233.88708095000001</v>
          </cell>
          <cell r="K41">
            <v>239.91291905</v>
          </cell>
          <cell r="M41">
            <v>2.0257638774896174</v>
          </cell>
          <cell r="O41">
            <v>1.25</v>
          </cell>
          <cell r="P41">
            <v>0.77</v>
          </cell>
          <cell r="Q41">
            <v>0.48</v>
          </cell>
        </row>
        <row r="42">
          <cell r="A42" t="str">
            <v>4Q98</v>
          </cell>
          <cell r="E42">
            <v>75</v>
          </cell>
          <cell r="I42">
            <v>265.66373599999997</v>
          </cell>
          <cell r="K42">
            <v>353.93626400000005</v>
          </cell>
          <cell r="M42">
            <v>2.3322716503542664</v>
          </cell>
          <cell r="O42">
            <v>1.26</v>
          </cell>
          <cell r="P42">
            <v>1.08</v>
          </cell>
          <cell r="Q42">
            <v>0.17999999999999994</v>
          </cell>
        </row>
        <row r="43">
          <cell r="A43" t="str">
            <v>1Q99</v>
          </cell>
          <cell r="E43">
            <v>66</v>
          </cell>
          <cell r="I43">
            <v>261.370566</v>
          </cell>
          <cell r="K43">
            <v>398.82943400000005</v>
          </cell>
          <cell r="M43">
            <v>2.5259156381059373</v>
          </cell>
          <cell r="O43">
            <v>1.37</v>
          </cell>
          <cell r="P43">
            <v>1.1599999999999999</v>
          </cell>
          <cell r="Q43">
            <v>0.21000000000000019</v>
          </cell>
        </row>
        <row r="44">
          <cell r="A44" t="str">
            <v>2Q99</v>
          </cell>
          <cell r="E44">
            <v>73</v>
          </cell>
          <cell r="I44">
            <v>356.28800000000001</v>
          </cell>
          <cell r="K44">
            <v>318.351</v>
          </cell>
          <cell r="M44">
            <v>1.8935215331417281</v>
          </cell>
          <cell r="O44">
            <v>1.1100000000000001</v>
          </cell>
          <cell r="P44">
            <v>0.79</v>
          </cell>
          <cell r="Q44">
            <v>0.32000000000000006</v>
          </cell>
        </row>
      </sheetData>
      <sheetData sheetId="3">
        <row r="7">
          <cell r="A7" t="str">
            <v>2H90</v>
          </cell>
          <cell r="B7">
            <v>-0.95</v>
          </cell>
          <cell r="C7">
            <v>-0.16</v>
          </cell>
          <cell r="F7">
            <v>-0.95</v>
          </cell>
          <cell r="G7">
            <v>-0.16</v>
          </cell>
          <cell r="J7">
            <v>-0.14396999999999999</v>
          </cell>
          <cell r="K7">
            <v>-0.96602999999999994</v>
          </cell>
          <cell r="N7">
            <v>-0.14396999999999999</v>
          </cell>
          <cell r="O7">
            <v>-0.96602999999999994</v>
          </cell>
          <cell r="R7">
            <v>-0.14396999999999999</v>
          </cell>
          <cell r="S7">
            <v>0</v>
          </cell>
          <cell r="T7">
            <v>-0.96602999999999994</v>
          </cell>
          <cell r="W7">
            <v>-0.14396999999999999</v>
          </cell>
          <cell r="X7">
            <v>0</v>
          </cell>
          <cell r="Y7">
            <v>-0.96602999999999994</v>
          </cell>
          <cell r="AA7">
            <v>1</v>
          </cell>
          <cell r="AB7">
            <v>0</v>
          </cell>
        </row>
        <row r="8">
          <cell r="A8" t="str">
            <v>1H91</v>
          </cell>
          <cell r="B8">
            <v>2.0099999999999998</v>
          </cell>
          <cell r="C8">
            <v>-0.88</v>
          </cell>
          <cell r="F8">
            <v>1.0599999999999998</v>
          </cell>
          <cell r="G8">
            <v>-1.04</v>
          </cell>
          <cell r="J8">
            <v>0.45801699999999995</v>
          </cell>
          <cell r="K8">
            <v>1.3929829999999996</v>
          </cell>
          <cell r="N8">
            <v>0.31404699999999997</v>
          </cell>
          <cell r="O8">
            <v>0.42695299999999969</v>
          </cell>
          <cell r="R8">
            <v>0.45801699999999995</v>
          </cell>
          <cell r="S8">
            <v>0</v>
          </cell>
          <cell r="T8">
            <v>1.3929829999999996</v>
          </cell>
          <cell r="W8">
            <v>0.31404699999999997</v>
          </cell>
          <cell r="X8">
            <v>0</v>
          </cell>
          <cell r="Y8">
            <v>0.42695299999999969</v>
          </cell>
          <cell r="AA8">
            <v>0.96499999999999997</v>
          </cell>
          <cell r="AB8">
            <v>3.5000000000000003E-2</v>
          </cell>
        </row>
        <row r="9">
          <cell r="A9" t="str">
            <v>2H91</v>
          </cell>
          <cell r="B9">
            <v>1.92</v>
          </cell>
          <cell r="C9">
            <v>0.39</v>
          </cell>
          <cell r="F9">
            <v>2.9799999999999995</v>
          </cell>
          <cell r="G9">
            <v>-0.65</v>
          </cell>
          <cell r="J9">
            <v>1.0849519999999999</v>
          </cell>
          <cell r="K9">
            <v>1.1940100000000009</v>
          </cell>
          <cell r="N9">
            <v>1.3989989999999999</v>
          </cell>
          <cell r="O9">
            <v>1.6209630000000006</v>
          </cell>
          <cell r="R9">
            <v>1.1099519999999998</v>
          </cell>
          <cell r="S9">
            <v>-2.5000000000000001E-2</v>
          </cell>
          <cell r="T9">
            <v>1.1940100000000009</v>
          </cell>
          <cell r="W9">
            <v>1.4239989999999998</v>
          </cell>
          <cell r="X9">
            <v>-2.5000000000000001E-2</v>
          </cell>
          <cell r="Y9">
            <v>1.6209630000000006</v>
          </cell>
          <cell r="AA9">
            <v>0.81800000000000006</v>
          </cell>
          <cell r="AB9">
            <v>0.156</v>
          </cell>
        </row>
        <row r="10">
          <cell r="A10" t="str">
            <v>1H92</v>
          </cell>
          <cell r="B10">
            <v>2.4500000000000002</v>
          </cell>
          <cell r="C10">
            <v>0.85</v>
          </cell>
          <cell r="F10">
            <v>5.43</v>
          </cell>
          <cell r="G10">
            <v>0.19999999999999996</v>
          </cell>
          <cell r="J10">
            <v>1.2499260000000001</v>
          </cell>
          <cell r="K10">
            <v>2.0000739999999997</v>
          </cell>
          <cell r="N10">
            <v>2.6489250000000002</v>
          </cell>
          <cell r="O10">
            <v>3.6210370000000003</v>
          </cell>
          <cell r="R10">
            <v>1.163926</v>
          </cell>
          <cell r="S10">
            <v>8.6000000000000007E-2</v>
          </cell>
          <cell r="T10">
            <v>2.0000739999999997</v>
          </cell>
          <cell r="W10">
            <v>2.5879249999999998</v>
          </cell>
          <cell r="X10">
            <v>6.1000000000000006E-2</v>
          </cell>
          <cell r="Y10">
            <v>3.6210370000000003</v>
          </cell>
          <cell r="AA10">
            <v>0.7</v>
          </cell>
          <cell r="AB10">
            <v>0.187</v>
          </cell>
          <cell r="AF10">
            <v>0.6852651495026143</v>
          </cell>
          <cell r="AG10">
            <v>0.3147348504973857</v>
          </cell>
        </row>
        <row r="11">
          <cell r="A11" t="str">
            <v>2H92</v>
          </cell>
          <cell r="B11">
            <v>3.99</v>
          </cell>
          <cell r="C11">
            <v>-0.4</v>
          </cell>
          <cell r="F11">
            <v>9.42</v>
          </cell>
          <cell r="G11">
            <v>-0.20000000000000007</v>
          </cell>
          <cell r="J11">
            <v>2.1813899999999999</v>
          </cell>
          <cell r="K11">
            <v>1.5489599999999979</v>
          </cell>
          <cell r="N11">
            <v>4.8303150000000006</v>
          </cell>
          <cell r="O11">
            <v>5.1699969999999986</v>
          </cell>
          <cell r="R11">
            <v>2.2183899999999999</v>
          </cell>
          <cell r="S11">
            <v>-3.7000000000000005E-2</v>
          </cell>
          <cell r="T11">
            <v>1.5489599999999979</v>
          </cell>
          <cell r="W11">
            <v>4.8063149999999997</v>
          </cell>
          <cell r="X11">
            <v>2.4E-2</v>
          </cell>
          <cell r="Y11">
            <v>5.1699969999999986</v>
          </cell>
          <cell r="AA11">
            <v>0.52400000000000002</v>
          </cell>
          <cell r="AB11">
            <v>0.19</v>
          </cell>
          <cell r="AF11" t="str">
            <v>Assets aged over 1 year</v>
          </cell>
          <cell r="AG11" t="str">
            <v>Assets aged less than 1 year</v>
          </cell>
        </row>
        <row r="12">
          <cell r="A12" t="str">
            <v>1H93</v>
          </cell>
          <cell r="B12">
            <v>14.49</v>
          </cell>
          <cell r="C12">
            <v>3.94</v>
          </cell>
          <cell r="F12">
            <v>23.91</v>
          </cell>
          <cell r="G12">
            <v>3.7399999999999998</v>
          </cell>
          <cell r="J12">
            <v>13.418413906</v>
          </cell>
          <cell r="K12">
            <v>5.0218420000000012</v>
          </cell>
          <cell r="N12">
            <v>18.248728906</v>
          </cell>
          <cell r="O12">
            <v>10.191839</v>
          </cell>
          <cell r="R12">
            <v>11.510857906</v>
          </cell>
          <cell r="S12">
            <v>1.907556</v>
          </cell>
          <cell r="T12">
            <v>5.0218420000000012</v>
          </cell>
          <cell r="W12">
            <v>16.317172906</v>
          </cell>
          <cell r="X12">
            <v>1.9315560000000001</v>
          </cell>
          <cell r="Y12">
            <v>10.191839</v>
          </cell>
          <cell r="AA12">
            <v>0.41699999999999993</v>
          </cell>
          <cell r="AB12">
            <v>0.16500000000000001</v>
          </cell>
        </row>
        <row r="13">
          <cell r="A13" t="str">
            <v>2H93</v>
          </cell>
          <cell r="B13">
            <v>10.88</v>
          </cell>
          <cell r="C13">
            <v>5.32</v>
          </cell>
          <cell r="F13">
            <v>34.79</v>
          </cell>
          <cell r="G13">
            <v>9.06</v>
          </cell>
          <cell r="J13">
            <v>6.4294499999999992</v>
          </cell>
          <cell r="K13">
            <v>9.8117535970241043</v>
          </cell>
          <cell r="N13">
            <v>24.678178905999999</v>
          </cell>
          <cell r="O13">
            <v>20.003592597024102</v>
          </cell>
          <cell r="R13">
            <v>6.3338699999999992</v>
          </cell>
          <cell r="S13">
            <v>9.5579999999999998E-2</v>
          </cell>
          <cell r="T13">
            <v>9.8117535970241043</v>
          </cell>
          <cell r="W13">
            <v>22.651042906000001</v>
          </cell>
          <cell r="X13">
            <v>2.027136</v>
          </cell>
          <cell r="Y13">
            <v>20.003592597024102</v>
          </cell>
          <cell r="AA13">
            <v>0.39300000000000002</v>
          </cell>
          <cell r="AB13">
            <v>0.22500000000000001</v>
          </cell>
        </row>
        <row r="14">
          <cell r="A14" t="str">
            <v>1H94</v>
          </cell>
          <cell r="B14">
            <v>-22.259154054651457</v>
          </cell>
          <cell r="C14">
            <v>6.9685063979799997</v>
          </cell>
          <cell r="F14">
            <v>12.530845945348542</v>
          </cell>
          <cell r="G14">
            <v>16.028506397979999</v>
          </cell>
          <cell r="J14">
            <v>6.0852170000000001</v>
          </cell>
          <cell r="K14">
            <v>-21.409653679695559</v>
          </cell>
          <cell r="N14">
            <v>30.763395906</v>
          </cell>
          <cell r="O14">
            <v>-1.4060610826714566</v>
          </cell>
          <cell r="R14">
            <v>4.0507460000000002</v>
          </cell>
          <cell r="S14">
            <v>2.0344709999999999</v>
          </cell>
          <cell r="T14">
            <v>-21.409653679695559</v>
          </cell>
          <cell r="W14">
            <v>26.701788906000001</v>
          </cell>
          <cell r="X14">
            <v>4.0616070000000004</v>
          </cell>
          <cell r="Y14">
            <v>-1.4060610826714566</v>
          </cell>
          <cell r="AA14">
            <v>0.63700000000000012</v>
          </cell>
          <cell r="AB14">
            <v>0.16400000000000001</v>
          </cell>
        </row>
        <row r="15">
          <cell r="A15" t="str">
            <v>2H94</v>
          </cell>
          <cell r="B15">
            <v>9.3170593007619722</v>
          </cell>
          <cell r="C15">
            <v>0.93133764520833329</v>
          </cell>
          <cell r="F15">
            <v>21.847905246110514</v>
          </cell>
          <cell r="G15">
            <v>16.959844043188333</v>
          </cell>
          <cell r="J15">
            <v>-0.94835100000000006</v>
          </cell>
          <cell r="K15">
            <v>11.081639425970307</v>
          </cell>
          <cell r="N15">
            <v>29.815044906000001</v>
          </cell>
          <cell r="O15">
            <v>9.6755783432988505</v>
          </cell>
          <cell r="R15">
            <v>0.31275799999999998</v>
          </cell>
          <cell r="S15">
            <v>-1.261109</v>
          </cell>
          <cell r="T15">
            <v>11.081639425970307</v>
          </cell>
          <cell r="W15">
            <v>27.014546906</v>
          </cell>
          <cell r="X15">
            <v>2.8004980000000002</v>
          </cell>
          <cell r="Y15">
            <v>9.6755783432988505</v>
          </cell>
          <cell r="AA15">
            <v>0.56800000000000006</v>
          </cell>
          <cell r="AB15">
            <v>0.158</v>
          </cell>
        </row>
        <row r="16">
          <cell r="A16" t="str">
            <v>1H95</v>
          </cell>
          <cell r="B16">
            <v>12.667299115315714</v>
          </cell>
          <cell r="C16">
            <v>-2.2105757111816668</v>
          </cell>
          <cell r="F16">
            <v>34.515204361426228</v>
          </cell>
          <cell r="G16">
            <v>14.749268332006666</v>
          </cell>
          <cell r="J16">
            <v>0.27214500000000003</v>
          </cell>
          <cell r="K16">
            <v>10.053278944835201</v>
          </cell>
          <cell r="N16">
            <v>30.087189905999999</v>
          </cell>
          <cell r="O16">
            <v>19.728857288134051</v>
          </cell>
          <cell r="R16">
            <v>6.3192079999999997</v>
          </cell>
          <cell r="S16">
            <v>-6.0470629999999996</v>
          </cell>
          <cell r="T16">
            <v>10.053278944835201</v>
          </cell>
          <cell r="W16">
            <v>33.333754905999996</v>
          </cell>
          <cell r="X16">
            <v>-3.2465649999999995</v>
          </cell>
          <cell r="Y16">
            <v>19.728857288134051</v>
          </cell>
          <cell r="AA16">
            <v>0.376</v>
          </cell>
          <cell r="AB16">
            <v>0.154</v>
          </cell>
        </row>
        <row r="17">
          <cell r="A17" t="str">
            <v>2H95</v>
          </cell>
          <cell r="B17">
            <v>12.104988449999999</v>
          </cell>
          <cell r="C17">
            <v>-5.3265304699999998</v>
          </cell>
          <cell r="F17">
            <v>46.620192811426229</v>
          </cell>
          <cell r="G17">
            <v>9.4227378620066666</v>
          </cell>
          <cell r="J17">
            <v>-0.13997699999999999</v>
          </cell>
          <cell r="K17">
            <v>6.7111178058659515</v>
          </cell>
          <cell r="N17">
            <v>29.947212906000001</v>
          </cell>
          <cell r="O17">
            <v>26.439975094000005</v>
          </cell>
          <cell r="R17">
            <v>-2.051663</v>
          </cell>
          <cell r="S17">
            <v>1.911686</v>
          </cell>
          <cell r="T17">
            <v>6.7111178058659515</v>
          </cell>
          <cell r="W17">
            <v>31.282091905999994</v>
          </cell>
          <cell r="X17">
            <v>-1.3348789999999995</v>
          </cell>
          <cell r="Y17">
            <v>26.439975094000005</v>
          </cell>
          <cell r="AA17">
            <v>0.32799999999999996</v>
          </cell>
          <cell r="AB17">
            <v>0.20800000000000007</v>
          </cell>
        </row>
        <row r="18">
          <cell r="A18" t="str">
            <v>1H96</v>
          </cell>
          <cell r="B18">
            <v>12.754778</v>
          </cell>
          <cell r="C18">
            <v>6.6746449999999999</v>
          </cell>
          <cell r="F18">
            <v>59.37497081142623</v>
          </cell>
          <cell r="G18">
            <v>16.097382862006668</v>
          </cell>
          <cell r="J18">
            <v>0.68399200000000004</v>
          </cell>
          <cell r="K18">
            <v>19.095049000000007</v>
          </cell>
          <cell r="N18">
            <v>30.631204906000001</v>
          </cell>
          <cell r="O18">
            <v>45.535024094000008</v>
          </cell>
          <cell r="R18">
            <v>-4.0404920000000004</v>
          </cell>
          <cell r="S18">
            <v>4.7244840000000003</v>
          </cell>
          <cell r="T18">
            <v>19.095049000000007</v>
          </cell>
          <cell r="W18">
            <v>27.241599905999994</v>
          </cell>
          <cell r="X18">
            <v>3.3896050000000009</v>
          </cell>
          <cell r="Y18">
            <v>45.535024094000008</v>
          </cell>
          <cell r="AA18">
            <v>0.31200000000000006</v>
          </cell>
          <cell r="AB18">
            <v>0.18</v>
          </cell>
        </row>
        <row r="19">
          <cell r="A19" t="str">
            <v>2H96</v>
          </cell>
          <cell r="B19">
            <v>-5.5930080000000002</v>
          </cell>
          <cell r="C19">
            <v>10.590149</v>
          </cell>
          <cell r="F19">
            <v>53.781962811426233</v>
          </cell>
          <cell r="G19">
            <v>26.687531862006669</v>
          </cell>
          <cell r="J19">
            <v>-0.694774</v>
          </cell>
          <cell r="K19">
            <v>6.2416727600000046</v>
          </cell>
          <cell r="N19">
            <v>29.936430906000002</v>
          </cell>
          <cell r="O19">
            <v>51.776696854000015</v>
          </cell>
          <cell r="R19">
            <v>-1.025792</v>
          </cell>
          <cell r="S19">
            <v>0.33101799999999998</v>
          </cell>
          <cell r="T19">
            <v>6.2416727600000046</v>
          </cell>
          <cell r="W19">
            <v>26.215807905999995</v>
          </cell>
          <cell r="X19">
            <v>3.7206230000000007</v>
          </cell>
          <cell r="Y19">
            <v>51.776696854000015</v>
          </cell>
          <cell r="AA19">
            <v>0.42900000000000005</v>
          </cell>
          <cell r="AB19">
            <v>0.22900000000000009</v>
          </cell>
        </row>
        <row r="20">
          <cell r="A20" t="str">
            <v>1H97</v>
          </cell>
          <cell r="B20">
            <v>27.734472969999999</v>
          </cell>
          <cell r="C20">
            <v>29.45319057</v>
          </cell>
          <cell r="F20">
            <v>81.516435781426225</v>
          </cell>
          <cell r="G20">
            <v>56.140722432006669</v>
          </cell>
          <cell r="J20">
            <v>14.963956</v>
          </cell>
          <cell r="K20">
            <v>44.246917240000016</v>
          </cell>
          <cell r="N20">
            <v>44.900386906000001</v>
          </cell>
          <cell r="O20">
            <v>96.023614094000038</v>
          </cell>
          <cell r="R20">
            <v>16.179908000000001</v>
          </cell>
          <cell r="S20">
            <v>-1.2159519999999999</v>
          </cell>
          <cell r="T20">
            <v>44.246917240000016</v>
          </cell>
          <cell r="W20">
            <v>42.395715905999992</v>
          </cell>
          <cell r="X20">
            <v>2.504671000000001</v>
          </cell>
          <cell r="Y20">
            <v>96.023614094000038</v>
          </cell>
          <cell r="AA20">
            <v>0.221</v>
          </cell>
          <cell r="AB20">
            <v>0.16200000000000001</v>
          </cell>
        </row>
        <row r="21">
          <cell r="A21" t="str">
            <v>2H97</v>
          </cell>
          <cell r="B21">
            <v>29.253722719999999</v>
          </cell>
          <cell r="C21">
            <v>12.6903842</v>
          </cell>
          <cell r="F21">
            <v>110.77015850142622</v>
          </cell>
          <cell r="G21">
            <v>68.831106632006666</v>
          </cell>
          <cell r="J21">
            <v>44.178345999999998</v>
          </cell>
          <cell r="K21">
            <v>-2.1755420000000001</v>
          </cell>
          <cell r="N21">
            <v>89.078732905999999</v>
          </cell>
          <cell r="O21">
            <v>93.848072094000031</v>
          </cell>
          <cell r="R21">
            <v>26.017077999999998</v>
          </cell>
          <cell r="S21">
            <v>18.161268</v>
          </cell>
          <cell r="T21">
            <v>-2.1755420000000001</v>
          </cell>
          <cell r="W21">
            <v>68.41279390599999</v>
          </cell>
          <cell r="X21">
            <v>20.665939000000002</v>
          </cell>
          <cell r="Y21">
            <v>93.848072094000031</v>
          </cell>
          <cell r="AA21">
            <v>0.245</v>
          </cell>
          <cell r="AB21">
            <v>0.13900000000000001</v>
          </cell>
        </row>
        <row r="22">
          <cell r="A22" t="str">
            <v>1H98</v>
          </cell>
          <cell r="B22">
            <v>57.5</v>
          </cell>
          <cell r="C22">
            <v>-20.2</v>
          </cell>
          <cell r="F22">
            <v>168.27015850142624</v>
          </cell>
          <cell r="G22">
            <v>48.631106632006663</v>
          </cell>
          <cell r="J22">
            <v>34.138233</v>
          </cell>
          <cell r="K22">
            <v>3.45703374</v>
          </cell>
          <cell r="N22">
            <v>123.216965906</v>
          </cell>
          <cell r="O22">
            <v>97.305105834000031</v>
          </cell>
          <cell r="R22">
            <v>-13.831429820000004</v>
          </cell>
          <cell r="S22">
            <v>47.969662820000003</v>
          </cell>
          <cell r="T22">
            <v>3.45703374</v>
          </cell>
          <cell r="W22">
            <v>54.581364085999986</v>
          </cell>
          <cell r="X22">
            <v>68.635601820000005</v>
          </cell>
          <cell r="Y22">
            <v>97.305105834000031</v>
          </cell>
          <cell r="AA22">
            <v>0.23700000000000002</v>
          </cell>
          <cell r="AB22">
            <v>0.15</v>
          </cell>
        </row>
        <row r="23">
          <cell r="A23" t="str">
            <v>2H98</v>
          </cell>
          <cell r="B23">
            <v>6.1390000000000029</v>
          </cell>
          <cell r="C23">
            <v>11.938000000000009</v>
          </cell>
          <cell r="F23">
            <v>174.40915850142625</v>
          </cell>
          <cell r="G23">
            <v>60.569106632006672</v>
          </cell>
          <cell r="J23">
            <v>5.4132237300000003</v>
          </cell>
          <cell r="K23">
            <v>15.421972529999975</v>
          </cell>
          <cell r="N23">
            <v>128.63018963600001</v>
          </cell>
          <cell r="O23">
            <v>112.72707836400001</v>
          </cell>
          <cell r="R23">
            <v>6.5161238900000003</v>
          </cell>
          <cell r="S23">
            <v>-1.1029001599999999</v>
          </cell>
          <cell r="T23">
            <v>15.421972529999975</v>
          </cell>
          <cell r="W23">
            <v>61.097487975999989</v>
          </cell>
          <cell r="X23">
            <v>67.532701660000001</v>
          </cell>
          <cell r="Y23">
            <v>112.72707836400001</v>
          </cell>
          <cell r="AA23">
            <v>0.27300000000000002</v>
          </cell>
          <cell r="AB23">
            <v>0.17100000000000001</v>
          </cell>
        </row>
        <row r="24">
          <cell r="A24" t="str">
            <v>1H99</v>
          </cell>
          <cell r="B24">
            <v>109.6</v>
          </cell>
          <cell r="C24">
            <v>-6</v>
          </cell>
          <cell r="F24">
            <v>284.00915850142621</v>
          </cell>
          <cell r="G24">
            <v>54.569106632006672</v>
          </cell>
          <cell r="J24">
            <v>-20.443725000000001</v>
          </cell>
          <cell r="K24">
            <v>122.44172100000003</v>
          </cell>
          <cell r="N24">
            <v>108.18646463600001</v>
          </cell>
          <cell r="O24">
            <v>235.16879936400005</v>
          </cell>
          <cell r="R24">
            <v>-35.240074</v>
          </cell>
          <cell r="S24">
            <v>14.796348999999999</v>
          </cell>
          <cell r="T24">
            <v>122.44172100000003</v>
          </cell>
          <cell r="W24">
            <v>25.857413975999989</v>
          </cell>
          <cell r="X24">
            <v>82.329050660000007</v>
          </cell>
          <cell r="Y24">
            <v>235.16879936400005</v>
          </cell>
          <cell r="AA24">
            <v>0.34599999999999997</v>
          </cell>
          <cell r="AB24">
            <v>0.14399999999999999</v>
          </cell>
        </row>
      </sheetData>
      <sheetData sheetId="4" refreshError="1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UnderlyingData2"/>
      <sheetName val="UnderlyingData"/>
      <sheetName val="PieData"/>
      <sheetName val="PresentationChart"/>
      <sheetName val="PresentationData"/>
      <sheetName val="DataInputs"/>
      <sheetName val="Sheet1"/>
    </sheetNames>
    <sheetDataSet>
      <sheetData sheetId="0"/>
      <sheetData sheetId="1">
        <row r="2">
          <cell r="A2" t="str">
            <v>Symbol</v>
          </cell>
          <cell r="B2" t="str">
            <v>Name</v>
          </cell>
          <cell r="C2" t="str">
            <v>Ticker</v>
          </cell>
          <cell r="D2" t="str">
            <v>Box</v>
          </cell>
          <cell r="E2" t="str">
            <v xml:space="preserve">Price </v>
          </cell>
          <cell r="F2" t="str">
            <v xml:space="preserve">Shares </v>
          </cell>
          <cell r="G2" t="str">
            <v>Market Value</v>
          </cell>
          <cell r="H2" t="str">
            <v xml:space="preserve">Basis </v>
          </cell>
          <cell r="I2" t="str">
            <v xml:space="preserve">   P &amp; (L)</v>
          </cell>
          <cell r="J2" t="str">
            <v>Price</v>
          </cell>
          <cell r="K2" t="str">
            <v>to Target</v>
          </cell>
          <cell r="L2" t="str">
            <v>Target</v>
          </cell>
          <cell r="M2" t="str">
            <v>Assets</v>
          </cell>
          <cell r="N2" t="str">
            <v>Equity</v>
          </cell>
          <cell r="O2" t="str">
            <v>Delta</v>
          </cell>
          <cell r="P2" t="str">
            <v>Industry</v>
          </cell>
          <cell r="Q2" t="str">
            <v>the Name</v>
          </cell>
          <cell r="R2" t="str">
            <v xml:space="preserve"> HTD </v>
          </cell>
          <cell r="S2" t="str">
            <v>Today</v>
          </cell>
        </row>
        <row r="4">
          <cell r="B4" t="str">
            <v>LONG STOCK</v>
          </cell>
        </row>
        <row r="5">
          <cell r="A5" t="str">
            <v>T-STN.P</v>
          </cell>
          <cell r="B5" t="str">
            <v>Station Casinos 7% 12/31/49 Conv Pref</v>
          </cell>
          <cell r="C5" t="str">
            <v>STN.P</v>
          </cell>
          <cell r="D5" t="str">
            <v xml:space="preserve"> </v>
          </cell>
          <cell r="E5">
            <v>40</v>
          </cell>
          <cell r="F5">
            <v>240000</v>
          </cell>
          <cell r="G5">
            <v>9600000</v>
          </cell>
          <cell r="H5">
            <v>34.295450000000002</v>
          </cell>
          <cell r="I5">
            <v>1369092</v>
          </cell>
          <cell r="J5">
            <v>48</v>
          </cell>
          <cell r="K5">
            <v>0.2</v>
          </cell>
          <cell r="L5">
            <v>1.92</v>
          </cell>
          <cell r="M5">
            <v>0</v>
          </cell>
          <cell r="N5">
            <v>0</v>
          </cell>
          <cell r="O5">
            <v>0</v>
          </cell>
          <cell r="P5" t="str">
            <v>CASI</v>
          </cell>
          <cell r="Q5">
            <v>0</v>
          </cell>
          <cell r="R5">
            <v>1579092</v>
          </cell>
          <cell r="S5">
            <v>-45000</v>
          </cell>
          <cell r="T5" t="str">
            <v>STN.P</v>
          </cell>
        </row>
        <row r="6">
          <cell r="A6" t="str">
            <v>T-STN</v>
          </cell>
          <cell r="B6" t="str">
            <v>Station Casinos</v>
          </cell>
          <cell r="C6" t="str">
            <v>STN</v>
          </cell>
          <cell r="D6" t="str">
            <v xml:space="preserve"> </v>
          </cell>
          <cell r="E6">
            <v>8.25</v>
          </cell>
          <cell r="F6">
            <v>365500</v>
          </cell>
          <cell r="G6">
            <v>3015375</v>
          </cell>
          <cell r="H6">
            <v>8.0780104787961697</v>
          </cell>
          <cell r="I6">
            <v>62862.169999999925</v>
          </cell>
          <cell r="J6">
            <v>12</v>
          </cell>
          <cell r="K6">
            <v>0.45454545454545459</v>
          </cell>
          <cell r="L6">
            <v>1.370625</v>
          </cell>
          <cell r="M6">
            <v>0</v>
          </cell>
          <cell r="N6">
            <v>0</v>
          </cell>
          <cell r="O6">
            <v>0</v>
          </cell>
          <cell r="P6" t="str">
            <v>CASI</v>
          </cell>
          <cell r="Q6">
            <v>0</v>
          </cell>
          <cell r="R6">
            <v>-12860785.710000001</v>
          </cell>
          <cell r="S6">
            <v>45233.75</v>
          </cell>
          <cell r="T6" t="str">
            <v>STN</v>
          </cell>
        </row>
        <row r="7">
          <cell r="A7" t="str">
            <v>T-STN.SWAP</v>
          </cell>
          <cell r="B7" t="str">
            <v>Station Casinos $5 1/8 5/17/00 Swap</v>
          </cell>
          <cell r="C7" t="str">
            <v>STN.SWAP</v>
          </cell>
          <cell r="D7" t="str">
            <v xml:space="preserve"> </v>
          </cell>
          <cell r="E7">
            <v>8.25</v>
          </cell>
          <cell r="F7">
            <v>2615000</v>
          </cell>
          <cell r="G7">
            <v>21573750</v>
          </cell>
          <cell r="H7">
            <v>5.125</v>
          </cell>
          <cell r="I7">
            <v>8171875</v>
          </cell>
          <cell r="J7">
            <v>12</v>
          </cell>
          <cell r="K7">
            <v>0.45454545454545459</v>
          </cell>
          <cell r="L7">
            <v>9.8062500000000004</v>
          </cell>
          <cell r="M7">
            <v>6.4155990100727159E-2</v>
          </cell>
          <cell r="N7">
            <v>0.14651134867743928</v>
          </cell>
          <cell r="O7">
            <v>0</v>
          </cell>
          <cell r="P7" t="str">
            <v>CASI</v>
          </cell>
          <cell r="Q7">
            <v>36269199.229709312</v>
          </cell>
          <cell r="R7">
            <v>8171875</v>
          </cell>
          <cell r="S7">
            <v>326875</v>
          </cell>
          <cell r="T7" t="str">
            <v>STN.SWAP</v>
          </cell>
        </row>
        <row r="8">
          <cell r="A8" t="str">
            <v>T-GLC</v>
          </cell>
          <cell r="B8" t="str">
            <v>Galileo International</v>
          </cell>
          <cell r="C8" t="str">
            <v>GLC</v>
          </cell>
          <cell r="D8" t="str">
            <v xml:space="preserve"> </v>
          </cell>
          <cell r="E8">
            <v>40</v>
          </cell>
          <cell r="F8">
            <v>600000</v>
          </cell>
          <cell r="G8">
            <v>24000000</v>
          </cell>
          <cell r="H8">
            <v>28.200340249999996</v>
          </cell>
          <cell r="I8">
            <v>7079795.8500000015</v>
          </cell>
          <cell r="J8">
            <v>43</v>
          </cell>
          <cell r="K8">
            <v>7.4999999999999997E-2</v>
          </cell>
          <cell r="L8">
            <v>1.8</v>
          </cell>
          <cell r="M8">
            <v>3.8715258697150444E-2</v>
          </cell>
          <cell r="N8">
            <v>8.8413018912339755E-2</v>
          </cell>
          <cell r="O8">
            <v>0</v>
          </cell>
          <cell r="P8" t="str">
            <v>INFO</v>
          </cell>
          <cell r="Q8">
            <v>21886832.83840039</v>
          </cell>
          <cell r="R8">
            <v>-946083.16999999667</v>
          </cell>
          <cell r="S8">
            <v>37500</v>
          </cell>
          <cell r="T8" t="str">
            <v>GLC</v>
          </cell>
        </row>
        <row r="9">
          <cell r="A9" t="str">
            <v>T-HLYW</v>
          </cell>
          <cell r="B9" t="str">
            <v>Hollywood Entertainment</v>
          </cell>
          <cell r="C9" t="str">
            <v>HLYW</v>
          </cell>
          <cell r="D9" t="str">
            <v xml:space="preserve"> </v>
          </cell>
          <cell r="E9">
            <v>24</v>
          </cell>
          <cell r="F9">
            <v>810000</v>
          </cell>
          <cell r="G9">
            <v>19440000</v>
          </cell>
          <cell r="H9">
            <v>10.669940271604938</v>
          </cell>
          <cell r="I9">
            <v>10797348.380000001</v>
          </cell>
          <cell r="J9">
            <v>20</v>
          </cell>
          <cell r="K9">
            <v>-0.16666666666666663</v>
          </cell>
          <cell r="L9">
            <v>-3.24</v>
          </cell>
          <cell r="M9">
            <v>3.4387096325427524E-2</v>
          </cell>
          <cell r="N9">
            <v>7.8528908241138659E-2</v>
          </cell>
          <cell r="O9">
            <v>0</v>
          </cell>
          <cell r="P9" t="str">
            <v>ENTM</v>
          </cell>
          <cell r="Q9">
            <v>19440000</v>
          </cell>
          <cell r="R9">
            <v>9611180.0299999993</v>
          </cell>
          <cell r="S9">
            <v>2550467.98</v>
          </cell>
          <cell r="T9" t="str">
            <v>HLYW</v>
          </cell>
        </row>
        <row r="10">
          <cell r="A10" t="str">
            <v>T-WANG</v>
          </cell>
          <cell r="B10" t="str">
            <v>Wang</v>
          </cell>
          <cell r="C10" t="str">
            <v>WANG</v>
          </cell>
          <cell r="D10" t="str">
            <v xml:space="preserve"> </v>
          </cell>
          <cell r="E10">
            <v>25.5</v>
          </cell>
          <cell r="F10">
            <v>694820</v>
          </cell>
          <cell r="G10">
            <v>17717910</v>
          </cell>
          <cell r="H10">
            <v>21.103411790103912</v>
          </cell>
          <cell r="I10">
            <v>3054837.42</v>
          </cell>
          <cell r="J10">
            <v>35</v>
          </cell>
          <cell r="K10">
            <v>0.37254901960784315</v>
          </cell>
          <cell r="L10">
            <v>6.6007899999999999</v>
          </cell>
          <cell r="M10">
            <v>3.1340919642760062E-2</v>
          </cell>
          <cell r="N10">
            <v>7.1572434599524337E-2</v>
          </cell>
          <cell r="O10">
            <v>0</v>
          </cell>
          <cell r="P10" t="str">
            <v>INFO</v>
          </cell>
          <cell r="Q10">
            <v>17717910</v>
          </cell>
          <cell r="R10">
            <v>1510650.72</v>
          </cell>
          <cell r="S10">
            <v>-43426.25</v>
          </cell>
          <cell r="T10" t="str">
            <v>WANG</v>
          </cell>
        </row>
        <row r="11">
          <cell r="A11" t="str">
            <v>T-TSG</v>
          </cell>
          <cell r="B11" t="str">
            <v>Sabre Group</v>
          </cell>
          <cell r="C11" t="str">
            <v>TSG</v>
          </cell>
          <cell r="D11" t="str">
            <v xml:space="preserve"> </v>
          </cell>
          <cell r="E11">
            <v>39.6875</v>
          </cell>
          <cell r="F11">
            <v>330000</v>
          </cell>
          <cell r="G11">
            <v>13096875</v>
          </cell>
          <cell r="H11">
            <v>28.889804121212119</v>
          </cell>
          <cell r="I11">
            <v>3563239.64</v>
          </cell>
          <cell r="J11">
            <v>43</v>
          </cell>
          <cell r="K11">
            <v>8.3464566929133843E-2</v>
          </cell>
          <cell r="L11">
            <v>1.0931249999999999</v>
          </cell>
          <cell r="M11">
            <v>2.3166846820323231E-2</v>
          </cell>
          <cell r="N11">
            <v>5.2905519296330396E-2</v>
          </cell>
          <cell r="O11">
            <v>0</v>
          </cell>
          <cell r="P11" t="str">
            <v>INFO</v>
          </cell>
          <cell r="Q11">
            <v>13096875</v>
          </cell>
          <cell r="R11">
            <v>3563239.64</v>
          </cell>
          <cell r="S11">
            <v>103125</v>
          </cell>
          <cell r="T11" t="str">
            <v>TSG</v>
          </cell>
        </row>
        <row r="12">
          <cell r="A12" t="str">
            <v>T-USSB</v>
          </cell>
          <cell r="B12" t="str">
            <v>United States Satellite Broadcasting</v>
          </cell>
          <cell r="C12" t="str">
            <v>USSB</v>
          </cell>
          <cell r="D12" t="str">
            <v xml:space="preserve"> </v>
          </cell>
          <cell r="E12">
            <v>7.75</v>
          </cell>
          <cell r="F12">
            <v>1477000</v>
          </cell>
          <cell r="G12">
            <v>11446750</v>
          </cell>
          <cell r="H12">
            <v>8.1681015639810433</v>
          </cell>
          <cell r="I12">
            <v>-617536.01</v>
          </cell>
          <cell r="J12">
            <v>15</v>
          </cell>
          <cell r="K12">
            <v>0.93548387096774199</v>
          </cell>
          <cell r="L12">
            <v>10.70825</v>
          </cell>
          <cell r="M12">
            <v>2.0247967842751416E-2</v>
          </cell>
          <cell r="N12">
            <v>4.6239752078665326E-2</v>
          </cell>
          <cell r="O12">
            <v>0</v>
          </cell>
          <cell r="P12" t="str">
            <v>MEDA</v>
          </cell>
          <cell r="Q12">
            <v>11446750</v>
          </cell>
          <cell r="R12">
            <v>-3389063.59</v>
          </cell>
          <cell r="S12">
            <v>-369250</v>
          </cell>
          <cell r="T12" t="str">
            <v>USSB</v>
          </cell>
        </row>
        <row r="13">
          <cell r="A13" t="str">
            <v>T-SG</v>
          </cell>
          <cell r="B13" t="str">
            <v>Scientific Games</v>
          </cell>
          <cell r="C13" t="str">
            <v>SG</v>
          </cell>
          <cell r="D13" t="str">
            <v xml:space="preserve"> </v>
          </cell>
          <cell r="E13">
            <v>19</v>
          </cell>
          <cell r="F13">
            <v>590000</v>
          </cell>
          <cell r="G13">
            <v>11210000</v>
          </cell>
          <cell r="H13">
            <v>18.899787067796613</v>
          </cell>
          <cell r="I13">
            <v>59125.629999998957</v>
          </cell>
          <cell r="J13">
            <v>25</v>
          </cell>
          <cell r="K13">
            <v>0.31578947368421062</v>
          </cell>
          <cell r="L13">
            <v>3.54</v>
          </cell>
          <cell r="M13">
            <v>1.982918466090754E-2</v>
          </cell>
          <cell r="N13">
            <v>4.5283387931232738E-2</v>
          </cell>
          <cell r="O13">
            <v>0</v>
          </cell>
          <cell r="P13" t="str">
            <v>MANU</v>
          </cell>
          <cell r="Q13">
            <v>11210000</v>
          </cell>
          <cell r="R13">
            <v>-820001.09000000078</v>
          </cell>
          <cell r="S13">
            <v>-36875</v>
          </cell>
          <cell r="T13" t="str">
            <v>SG</v>
          </cell>
        </row>
        <row r="14">
          <cell r="A14" t="str">
            <v>T-DISH</v>
          </cell>
          <cell r="B14" t="str">
            <v>Echostar</v>
          </cell>
          <cell r="C14" t="str">
            <v>DISH</v>
          </cell>
          <cell r="D14" t="str">
            <v xml:space="preserve"> </v>
          </cell>
          <cell r="E14">
            <v>38.8125</v>
          </cell>
          <cell r="F14">
            <v>280000</v>
          </cell>
          <cell r="G14">
            <v>10867500</v>
          </cell>
          <cell r="H14">
            <v>19.315260607142857</v>
          </cell>
          <cell r="I14">
            <v>5459227.0300000003</v>
          </cell>
          <cell r="J14">
            <v>35</v>
          </cell>
          <cell r="K14">
            <v>-9.8228663446054743E-2</v>
          </cell>
          <cell r="L14">
            <v>-1.0674999999999999</v>
          </cell>
          <cell r="M14">
            <v>1.922334204303414E-2</v>
          </cell>
          <cell r="N14">
            <v>4.3899841065358769E-2</v>
          </cell>
          <cell r="O14">
            <v>0</v>
          </cell>
          <cell r="P14" t="str">
            <v>MEDA</v>
          </cell>
          <cell r="Q14">
            <v>10867500</v>
          </cell>
          <cell r="R14">
            <v>5088368.4000000004</v>
          </cell>
          <cell r="S14">
            <v>1190980.47</v>
          </cell>
          <cell r="T14" t="str">
            <v>DISH</v>
          </cell>
        </row>
        <row r="15">
          <cell r="A15" t="str">
            <v>T-PGTV</v>
          </cell>
          <cell r="B15" t="str">
            <v>Pegasus Communications</v>
          </cell>
          <cell r="C15" t="str">
            <v>PGTV</v>
          </cell>
          <cell r="D15" t="str">
            <v xml:space="preserve"> </v>
          </cell>
          <cell r="E15">
            <v>16.75</v>
          </cell>
          <cell r="F15">
            <v>630000</v>
          </cell>
          <cell r="G15">
            <v>10552500</v>
          </cell>
          <cell r="H15">
            <v>17.27807815873016</v>
          </cell>
          <cell r="I15">
            <v>-332689.24</v>
          </cell>
          <cell r="J15">
            <v>30</v>
          </cell>
          <cell r="K15">
            <v>0.79104477611940305</v>
          </cell>
          <cell r="L15">
            <v>8.3475000000000001</v>
          </cell>
          <cell r="M15">
            <v>1.8666143722946192E-2</v>
          </cell>
          <cell r="N15">
            <v>4.2627381904044019E-2</v>
          </cell>
          <cell r="O15">
            <v>0</v>
          </cell>
          <cell r="P15" t="str">
            <v>MEDA</v>
          </cell>
          <cell r="Q15">
            <v>10552500</v>
          </cell>
          <cell r="R15">
            <v>-2134799.75</v>
          </cell>
          <cell r="S15">
            <v>551250</v>
          </cell>
          <cell r="T15" t="str">
            <v>PGTV</v>
          </cell>
        </row>
        <row r="16">
          <cell r="A16" t="str">
            <v>T-MAXI.SWAP</v>
          </cell>
          <cell r="B16" t="str">
            <v>MAXI $2.75 5/17/2000 Swap</v>
          </cell>
          <cell r="C16" t="str">
            <v>MAXI.SWAP</v>
          </cell>
          <cell r="D16" t="str">
            <v xml:space="preserve"> </v>
          </cell>
          <cell r="E16">
            <v>5.75</v>
          </cell>
          <cell r="F16">
            <v>1700000</v>
          </cell>
          <cell r="G16">
            <v>9775000</v>
          </cell>
          <cell r="H16">
            <v>2.75</v>
          </cell>
          <cell r="I16">
            <v>5100000</v>
          </cell>
          <cell r="J16">
            <v>12</v>
          </cell>
          <cell r="K16">
            <v>1.0869565217391304</v>
          </cell>
          <cell r="L16">
            <v>10.625</v>
          </cell>
          <cell r="M16">
            <v>1.7290836758284675E-2</v>
          </cell>
          <cell r="N16">
            <v>3.9486629529687782E-2</v>
          </cell>
          <cell r="O16">
            <v>0</v>
          </cell>
          <cell r="P16" t="str">
            <v>HMOS</v>
          </cell>
          <cell r="Q16">
            <v>9775000</v>
          </cell>
          <cell r="R16">
            <v>5100000</v>
          </cell>
          <cell r="S16">
            <v>212500</v>
          </cell>
          <cell r="T16" t="str">
            <v>MAXI.SWAP</v>
          </cell>
        </row>
        <row r="17">
          <cell r="A17" t="str">
            <v>T-AEN</v>
          </cell>
          <cell r="B17" t="str">
            <v>AMC Entertainment</v>
          </cell>
          <cell r="C17" t="str">
            <v>AEN</v>
          </cell>
          <cell r="D17" t="str">
            <v xml:space="preserve"> </v>
          </cell>
          <cell r="E17">
            <v>16.75</v>
          </cell>
          <cell r="F17">
            <v>535000</v>
          </cell>
          <cell r="G17">
            <v>8961250</v>
          </cell>
          <cell r="H17">
            <v>14.461355196261684</v>
          </cell>
          <cell r="I17">
            <v>1224424.97</v>
          </cell>
          <cell r="J17">
            <v>25</v>
          </cell>
          <cell r="K17">
            <v>0.49253731343283591</v>
          </cell>
          <cell r="L17">
            <v>4.4137500000000003</v>
          </cell>
          <cell r="M17">
            <v>1.5851407764724147E-2</v>
          </cell>
          <cell r="N17">
            <v>3.6199443362958016E-2</v>
          </cell>
          <cell r="O17">
            <v>0</v>
          </cell>
          <cell r="P17" t="str">
            <v>ENTM</v>
          </cell>
          <cell r="Q17">
            <v>8961250</v>
          </cell>
          <cell r="R17">
            <v>1194777.48</v>
          </cell>
          <cell r="S17">
            <v>-601875</v>
          </cell>
          <cell r="T17" t="str">
            <v>AEN</v>
          </cell>
        </row>
        <row r="18">
          <cell r="A18" t="str">
            <v>T-INSUA</v>
          </cell>
          <cell r="B18" t="str">
            <v>Insituform Technologies</v>
          </cell>
          <cell r="C18" t="str">
            <v>INSUA</v>
          </cell>
          <cell r="D18" t="str">
            <v xml:space="preserve"> </v>
          </cell>
          <cell r="E18">
            <v>13.125</v>
          </cell>
          <cell r="F18">
            <v>681600</v>
          </cell>
          <cell r="G18">
            <v>8946000</v>
          </cell>
          <cell r="H18">
            <v>9.8482289025821608</v>
          </cell>
          <cell r="I18">
            <v>2233447.1800000002</v>
          </cell>
          <cell r="J18">
            <v>14</v>
          </cell>
          <cell r="K18">
            <v>6.6666666666666652E-2</v>
          </cell>
          <cell r="L18">
            <v>0.59640000000000004</v>
          </cell>
          <cell r="M18">
            <v>1.5824432290497667E-2</v>
          </cell>
          <cell r="N18">
            <v>3.6137840181338809E-2</v>
          </cell>
          <cell r="O18">
            <v>0</v>
          </cell>
          <cell r="P18" t="str">
            <v>INDL</v>
          </cell>
          <cell r="Q18">
            <v>8946000</v>
          </cell>
          <cell r="R18">
            <v>-18598.81000000154</v>
          </cell>
          <cell r="S18">
            <v>383400</v>
          </cell>
          <cell r="T18" t="str">
            <v>INSUA</v>
          </cell>
        </row>
        <row r="19">
          <cell r="A19" t="str">
            <v>T-MME</v>
          </cell>
          <cell r="B19" t="str">
            <v>Mid Atlantic Medical</v>
          </cell>
          <cell r="C19" t="str">
            <v>MME</v>
          </cell>
          <cell r="D19" t="str">
            <v xml:space="preserve"> </v>
          </cell>
          <cell r="E19">
            <v>8.875</v>
          </cell>
          <cell r="F19">
            <v>1002000</v>
          </cell>
          <cell r="G19">
            <v>8892750</v>
          </cell>
          <cell r="H19">
            <v>8.4225417964071845</v>
          </cell>
          <cell r="I19">
            <v>453363.12000000104</v>
          </cell>
          <cell r="J19">
            <v>13</v>
          </cell>
          <cell r="K19">
            <v>0.46478873239436624</v>
          </cell>
          <cell r="L19">
            <v>4.1332500000000003</v>
          </cell>
          <cell r="M19">
            <v>1.5730239241149468E-2</v>
          </cell>
          <cell r="N19">
            <v>3.5922733989783226E-2</v>
          </cell>
          <cell r="O19">
            <v>0</v>
          </cell>
          <cell r="P19" t="str">
            <v>HMOS</v>
          </cell>
          <cell r="Q19">
            <v>8892750</v>
          </cell>
          <cell r="R19">
            <v>552475.78999999911</v>
          </cell>
          <cell r="S19">
            <v>313125</v>
          </cell>
          <cell r="T19" t="str">
            <v>MME</v>
          </cell>
        </row>
        <row r="20">
          <cell r="A20" t="str">
            <v>T-GND</v>
          </cell>
          <cell r="B20" t="str">
            <v>Grand Casinos</v>
          </cell>
          <cell r="C20" t="str">
            <v>GND</v>
          </cell>
          <cell r="D20" t="str">
            <v xml:space="preserve"> </v>
          </cell>
          <cell r="E20">
            <v>9.5</v>
          </cell>
          <cell r="F20">
            <v>750000</v>
          </cell>
          <cell r="G20">
            <v>7125000</v>
          </cell>
          <cell r="H20">
            <v>9.4756236533333329</v>
          </cell>
          <cell r="I20">
            <v>18282.259999999776</v>
          </cell>
          <cell r="J20">
            <v>10</v>
          </cell>
          <cell r="K20">
            <v>5.2631578947368363E-2</v>
          </cell>
          <cell r="L20">
            <v>0.375</v>
          </cell>
          <cell r="M20">
            <v>1.5673514246184742E-2</v>
          </cell>
          <cell r="N20">
            <v>3.5793192609423347E-2</v>
          </cell>
          <cell r="O20">
            <v>0</v>
          </cell>
          <cell r="P20" t="str">
            <v>CASI</v>
          </cell>
          <cell r="Q20">
            <v>8860681.7528971229</v>
          </cell>
          <cell r="R20">
            <v>-1621498.69</v>
          </cell>
          <cell r="S20">
            <v>-140625</v>
          </cell>
          <cell r="T20" t="str">
            <v>GND</v>
          </cell>
        </row>
        <row r="21">
          <cell r="A21" t="str">
            <v>T-GTK</v>
          </cell>
          <cell r="B21" t="str">
            <v>GTECH Corporation</v>
          </cell>
          <cell r="C21" t="str">
            <v>GTK</v>
          </cell>
          <cell r="D21" t="str">
            <v xml:space="preserve"> </v>
          </cell>
          <cell r="E21">
            <v>25.0625</v>
          </cell>
          <cell r="F21">
            <v>351600</v>
          </cell>
          <cell r="G21">
            <v>8811975</v>
          </cell>
          <cell r="H21">
            <v>29.891726194539249</v>
          </cell>
          <cell r="I21">
            <v>-1697955.93</v>
          </cell>
          <cell r="J21">
            <v>33</v>
          </cell>
          <cell r="K21">
            <v>0.31670822942643384</v>
          </cell>
          <cell r="L21">
            <v>2.7908249999999999</v>
          </cell>
          <cell r="M21">
            <v>1.5587357671926915E-2</v>
          </cell>
          <cell r="N21">
            <v>3.5596439104846084E-2</v>
          </cell>
          <cell r="O21">
            <v>0</v>
          </cell>
          <cell r="P21" t="str">
            <v>INFO</v>
          </cell>
          <cell r="Q21">
            <v>8811975</v>
          </cell>
          <cell r="R21">
            <v>-2517138.12</v>
          </cell>
          <cell r="S21">
            <v>-329625</v>
          </cell>
          <cell r="T21" t="str">
            <v>GTK</v>
          </cell>
        </row>
        <row r="22">
          <cell r="A22" t="str">
            <v>T-PLAY</v>
          </cell>
          <cell r="B22" t="str">
            <v>Players International</v>
          </cell>
          <cell r="C22" t="str">
            <v>PLAY</v>
          </cell>
          <cell r="D22" t="str">
            <v>P</v>
          </cell>
          <cell r="E22">
            <v>5.9375</v>
          </cell>
          <cell r="F22">
            <v>1338200</v>
          </cell>
          <cell r="G22">
            <v>7945562.5</v>
          </cell>
          <cell r="H22" t="str">
            <v xml:space="preserve"> </v>
          </cell>
          <cell r="I22">
            <v>5269468.1500000004</v>
          </cell>
          <cell r="J22">
            <v>7</v>
          </cell>
          <cell r="K22">
            <v>0.17894736842105252</v>
          </cell>
          <cell r="L22">
            <v>1.4218375000000001</v>
          </cell>
          <cell r="M22">
            <v>1.405477484810724E-2</v>
          </cell>
          <cell r="N22">
            <v>3.2096519983885408E-2</v>
          </cell>
          <cell r="O22">
            <v>0</v>
          </cell>
          <cell r="P22" t="str">
            <v>CASI</v>
          </cell>
          <cell r="Q22">
            <v>7945562.5</v>
          </cell>
          <cell r="R22">
            <v>1389345.85</v>
          </cell>
          <cell r="S22">
            <v>167275</v>
          </cell>
          <cell r="T22" t="str">
            <v>PLAY</v>
          </cell>
        </row>
        <row r="23">
          <cell r="A23" t="str">
            <v>T-AMTR</v>
          </cell>
          <cell r="B23" t="str">
            <v>Amtran Inc.</v>
          </cell>
          <cell r="C23" t="str">
            <v>AMTR</v>
          </cell>
          <cell r="D23" t="str">
            <v>P</v>
          </cell>
          <cell r="E23">
            <v>22</v>
          </cell>
          <cell r="F23">
            <v>343200</v>
          </cell>
          <cell r="G23">
            <v>7550400</v>
          </cell>
          <cell r="H23" t="str">
            <v xml:space="preserve"> </v>
          </cell>
          <cell r="I23">
            <v>7623052.5899999999</v>
          </cell>
          <cell r="J23">
            <v>25</v>
          </cell>
          <cell r="K23">
            <v>0.13636363636363646</v>
          </cell>
          <cell r="L23">
            <v>1.0296000000000001</v>
          </cell>
          <cell r="M23">
            <v>1.3355778399974691E-2</v>
          </cell>
          <cell r="N23">
            <v>3.0500240163780522E-2</v>
          </cell>
          <cell r="O23">
            <v>0</v>
          </cell>
          <cell r="P23" t="str">
            <v>AIRL</v>
          </cell>
          <cell r="Q23">
            <v>7550400</v>
          </cell>
          <cell r="R23">
            <v>-1500471.68</v>
          </cell>
          <cell r="S23">
            <v>-300300</v>
          </cell>
          <cell r="T23" t="str">
            <v>AMTR</v>
          </cell>
        </row>
        <row r="24">
          <cell r="A24" t="str">
            <v>T-RAIN</v>
          </cell>
          <cell r="B24" t="str">
            <v>Rainforest Cafe</v>
          </cell>
          <cell r="C24" t="str">
            <v>RAIN</v>
          </cell>
          <cell r="D24" t="str">
            <v xml:space="preserve"> </v>
          </cell>
          <cell r="E24">
            <v>6.9375</v>
          </cell>
          <cell r="F24">
            <v>1010000</v>
          </cell>
          <cell r="G24">
            <v>7006875</v>
          </cell>
          <cell r="H24">
            <v>9.2919948514851498</v>
          </cell>
          <cell r="I24">
            <v>-2378039.7999999998</v>
          </cell>
          <cell r="J24">
            <v>10</v>
          </cell>
          <cell r="K24">
            <v>0.44144144144144137</v>
          </cell>
          <cell r="L24">
            <v>3.0931250000000001</v>
          </cell>
          <cell r="M24">
            <v>1.239434596528961E-2</v>
          </cell>
          <cell r="N24">
            <v>2.8304642177578627E-2</v>
          </cell>
          <cell r="O24">
            <v>0</v>
          </cell>
          <cell r="P24" t="str">
            <v>REST</v>
          </cell>
          <cell r="Q24">
            <v>7006875</v>
          </cell>
          <cell r="R24">
            <v>-2854727.3</v>
          </cell>
          <cell r="S24">
            <v>0</v>
          </cell>
          <cell r="T24" t="str">
            <v>RAIN</v>
          </cell>
        </row>
        <row r="25">
          <cell r="A25" t="str">
            <v>T-SODK</v>
          </cell>
          <cell r="B25" t="str">
            <v>Sodak Gaming, Inc.</v>
          </cell>
          <cell r="C25" t="str">
            <v>SODK</v>
          </cell>
          <cell r="D25" t="str">
            <v>P</v>
          </cell>
          <cell r="E25">
            <v>8.125</v>
          </cell>
          <cell r="F25">
            <v>811600</v>
          </cell>
          <cell r="G25">
            <v>6594250</v>
          </cell>
          <cell r="H25" t="str">
            <v xml:space="preserve"> </v>
          </cell>
          <cell r="I25">
            <v>2331804.5699999998</v>
          </cell>
          <cell r="J25">
            <v>10</v>
          </cell>
          <cell r="K25">
            <v>0.23076923076923084</v>
          </cell>
          <cell r="L25">
            <v>1.5217499999999999</v>
          </cell>
          <cell r="M25">
            <v>1.1664460388063297E-2</v>
          </cell>
          <cell r="N25">
            <v>2.6637821665078634E-2</v>
          </cell>
          <cell r="O25">
            <v>0</v>
          </cell>
          <cell r="P25" t="str">
            <v>CASI</v>
          </cell>
          <cell r="Q25">
            <v>6594250</v>
          </cell>
          <cell r="R25">
            <v>1559212.5</v>
          </cell>
          <cell r="S25">
            <v>202900</v>
          </cell>
          <cell r="T25" t="str">
            <v>SODK</v>
          </cell>
        </row>
        <row r="26">
          <cell r="A26" t="str">
            <v>T-RENOP</v>
          </cell>
          <cell r="B26" t="str">
            <v>Reno Air 9% Convertible Pref</v>
          </cell>
          <cell r="C26" t="str">
            <v>RENOP</v>
          </cell>
          <cell r="D26" t="str">
            <v xml:space="preserve"> </v>
          </cell>
          <cell r="E26">
            <v>27.25</v>
          </cell>
          <cell r="F26">
            <v>230000</v>
          </cell>
          <cell r="G26">
            <v>6267500</v>
          </cell>
          <cell r="H26">
            <v>22.729619565217391</v>
          </cell>
          <cell r="I26">
            <v>1039687.5</v>
          </cell>
          <cell r="J26">
            <v>27.5</v>
          </cell>
          <cell r="K26">
            <v>9.1743119266054496E-3</v>
          </cell>
          <cell r="L26">
            <v>5.7500000000000002E-2</v>
          </cell>
          <cell r="M26">
            <v>1.1086477686194291E-2</v>
          </cell>
          <cell r="N26">
            <v>2.5317897757270398E-2</v>
          </cell>
          <cell r="O26">
            <v>0</v>
          </cell>
          <cell r="P26" t="str">
            <v>AIRL</v>
          </cell>
          <cell r="Q26">
            <v>6267500</v>
          </cell>
          <cell r="R26">
            <v>1244062.5</v>
          </cell>
          <cell r="S26">
            <v>0</v>
          </cell>
          <cell r="T26" t="str">
            <v>RENOP</v>
          </cell>
        </row>
        <row r="27">
          <cell r="A27" t="str">
            <v>T-PWRH</v>
          </cell>
          <cell r="B27" t="str">
            <v>Powerhouse (was VLTS)</v>
          </cell>
          <cell r="C27" t="str">
            <v>PWRH</v>
          </cell>
          <cell r="D27" t="str">
            <v xml:space="preserve"> </v>
          </cell>
          <cell r="E27">
            <v>11.875</v>
          </cell>
          <cell r="F27">
            <v>509700</v>
          </cell>
          <cell r="G27">
            <v>6052687.5</v>
          </cell>
          <cell r="H27">
            <v>8.7113192466156555</v>
          </cell>
          <cell r="I27">
            <v>1612528.08</v>
          </cell>
          <cell r="J27">
            <v>15</v>
          </cell>
          <cell r="K27">
            <v>0.26315789473684204</v>
          </cell>
          <cell r="L27">
            <v>1.5928125</v>
          </cell>
          <cell r="M27">
            <v>1.0706499387356539E-2</v>
          </cell>
          <cell r="N27">
            <v>2.4450151301429371E-2</v>
          </cell>
          <cell r="O27">
            <v>0</v>
          </cell>
          <cell r="P27" t="str">
            <v>MANU</v>
          </cell>
          <cell r="Q27">
            <v>6052687.5</v>
          </cell>
          <cell r="R27">
            <v>1051256.25</v>
          </cell>
          <cell r="S27">
            <v>254850</v>
          </cell>
          <cell r="T27" t="str">
            <v>PWRH</v>
          </cell>
        </row>
        <row r="28">
          <cell r="A28" t="str">
            <v>T-BEV.SWAP</v>
          </cell>
          <cell r="B28" t="str">
            <v>BEV $6.625 6/21/2000 Swap</v>
          </cell>
          <cell r="C28" t="str">
            <v>BEV.SWAP</v>
          </cell>
          <cell r="D28" t="str">
            <v xml:space="preserve"> </v>
          </cell>
          <cell r="E28">
            <v>5.75</v>
          </cell>
          <cell r="F28">
            <v>1000000</v>
          </cell>
          <cell r="G28">
            <v>5750000</v>
          </cell>
          <cell r="H28">
            <v>6.625</v>
          </cell>
          <cell r="I28">
            <v>-875000</v>
          </cell>
          <cell r="J28">
            <v>13</v>
          </cell>
          <cell r="K28">
            <v>1.2608695652173911</v>
          </cell>
          <cell r="L28">
            <v>7.25</v>
          </cell>
          <cell r="M28">
            <v>1.0167418617059431E-2</v>
          </cell>
          <cell r="N28">
            <v>2.3219066712472074E-2</v>
          </cell>
          <cell r="O28">
            <v>0</v>
          </cell>
          <cell r="P28" t="str">
            <v>NURH</v>
          </cell>
          <cell r="Q28">
            <v>5747929.8643043526</v>
          </cell>
          <cell r="R28">
            <v>-875000</v>
          </cell>
          <cell r="S28">
            <v>-62500</v>
          </cell>
          <cell r="T28" t="str">
            <v>BEV.SWAP</v>
          </cell>
        </row>
        <row r="29">
          <cell r="A29" t="str">
            <v>T-UVN</v>
          </cell>
          <cell r="B29" t="str">
            <v>Univision</v>
          </cell>
          <cell r="C29" t="str">
            <v>UVN</v>
          </cell>
          <cell r="D29" t="str">
            <v xml:space="preserve"> </v>
          </cell>
          <cell r="E29">
            <v>28</v>
          </cell>
          <cell r="F29">
            <v>160000</v>
          </cell>
          <cell r="G29">
            <v>4480000</v>
          </cell>
          <cell r="H29">
            <v>28.007742812499998</v>
          </cell>
          <cell r="I29">
            <v>-1238.8499999996275</v>
          </cell>
          <cell r="J29">
            <v>40</v>
          </cell>
          <cell r="K29">
            <v>0.4285714285714286</v>
          </cell>
          <cell r="L29">
            <v>1.92</v>
          </cell>
          <cell r="M29">
            <v>7.9245983301396775E-3</v>
          </cell>
          <cell r="N29">
            <v>1.8097196960920846E-2</v>
          </cell>
          <cell r="O29">
            <v>0</v>
          </cell>
          <cell r="P29" t="str">
            <v>BROD</v>
          </cell>
          <cell r="Q29">
            <v>4480000</v>
          </cell>
          <cell r="R29">
            <v>38372.22000000035</v>
          </cell>
          <cell r="S29">
            <v>-103725</v>
          </cell>
          <cell r="T29" t="str">
            <v>UVN</v>
          </cell>
        </row>
        <row r="30">
          <cell r="A30" t="str">
            <v>T-CWG.SWAP</v>
          </cell>
          <cell r="B30" t="str">
            <v>CWG $12.375 5/22/2000 Swap</v>
          </cell>
          <cell r="C30" t="str">
            <v>CWG.SWAP</v>
          </cell>
          <cell r="D30" t="str">
            <v xml:space="preserve"> </v>
          </cell>
          <cell r="E30">
            <v>12.375</v>
          </cell>
          <cell r="F30">
            <v>350000</v>
          </cell>
          <cell r="G30">
            <v>4331250</v>
          </cell>
          <cell r="H30">
            <v>12.375</v>
          </cell>
          <cell r="I30">
            <v>0</v>
          </cell>
          <cell r="J30">
            <v>18</v>
          </cell>
          <cell r="K30">
            <v>0.45454545454545459</v>
          </cell>
          <cell r="L30">
            <v>1.96875</v>
          </cell>
          <cell r="M30">
            <v>7.6614769012092578E-3</v>
          </cell>
          <cell r="N30">
            <v>1.749631346807777E-2</v>
          </cell>
          <cell r="O30">
            <v>0</v>
          </cell>
          <cell r="P30" t="str">
            <v>BROD</v>
          </cell>
          <cell r="Q30">
            <v>4331250</v>
          </cell>
          <cell r="R30">
            <v>0</v>
          </cell>
          <cell r="S30">
            <v>-306250</v>
          </cell>
          <cell r="T30" t="str">
            <v>CWG.SWAP</v>
          </cell>
        </row>
        <row r="31">
          <cell r="A31" t="str">
            <v>T-CNDR</v>
          </cell>
          <cell r="B31" t="str">
            <v>Condor Tech Solutions</v>
          </cell>
          <cell r="C31" t="str">
            <v>CNDR</v>
          </cell>
          <cell r="D31" t="str">
            <v xml:space="preserve"> </v>
          </cell>
          <cell r="E31">
            <v>10</v>
          </cell>
          <cell r="F31">
            <v>427000</v>
          </cell>
          <cell r="G31">
            <v>4270000</v>
          </cell>
          <cell r="H31">
            <v>13.710926814988291</v>
          </cell>
          <cell r="I31">
            <v>-1584565.75</v>
          </cell>
          <cell r="J31">
            <v>25</v>
          </cell>
          <cell r="K31">
            <v>1.5</v>
          </cell>
          <cell r="L31">
            <v>6.4050000000000002</v>
          </cell>
          <cell r="M31">
            <v>7.55313278341438E-3</v>
          </cell>
          <cell r="N31">
            <v>1.724889085337768E-2</v>
          </cell>
          <cell r="O31">
            <v>0</v>
          </cell>
          <cell r="P31" t="str">
            <v>INFO</v>
          </cell>
          <cell r="Q31">
            <v>4270000</v>
          </cell>
          <cell r="R31">
            <v>-1774160.75</v>
          </cell>
          <cell r="S31">
            <v>-320250</v>
          </cell>
          <cell r="T31" t="str">
            <v>CNDR</v>
          </cell>
        </row>
        <row r="32">
          <cell r="A32" t="str">
            <v>T-PKS</v>
          </cell>
          <cell r="B32" t="str">
            <v>Premier Parks</v>
          </cell>
          <cell r="C32" t="str">
            <v>PKS</v>
          </cell>
          <cell r="D32" t="str">
            <v xml:space="preserve"> </v>
          </cell>
          <cell r="E32">
            <v>27.125</v>
          </cell>
          <cell r="F32">
            <v>150000</v>
          </cell>
          <cell r="G32">
            <v>4068750</v>
          </cell>
          <cell r="H32">
            <v>16.125494199999999</v>
          </cell>
          <cell r="I32">
            <v>1649925.87</v>
          </cell>
          <cell r="J32">
            <v>25</v>
          </cell>
          <cell r="K32">
            <v>-7.8341013824884786E-2</v>
          </cell>
          <cell r="L32">
            <v>-0.31874999999999998</v>
          </cell>
          <cell r="M32">
            <v>7.1971449678026366E-3</v>
          </cell>
          <cell r="N32">
            <v>1.6435930833648815E-2</v>
          </cell>
          <cell r="O32">
            <v>0</v>
          </cell>
          <cell r="P32" t="str">
            <v>ENTM</v>
          </cell>
          <cell r="Q32">
            <v>4068750</v>
          </cell>
          <cell r="R32">
            <v>2060091.1</v>
          </cell>
          <cell r="S32">
            <v>-65625</v>
          </cell>
          <cell r="T32" t="str">
            <v>PKS</v>
          </cell>
        </row>
        <row r="33">
          <cell r="A33" t="str">
            <v>T-MPN</v>
          </cell>
          <cell r="B33" t="str">
            <v>Mariner Post Acute Network</v>
          </cell>
          <cell r="C33" t="str">
            <v>MPN</v>
          </cell>
          <cell r="D33" t="str">
            <v xml:space="preserve"> </v>
          </cell>
          <cell r="E33">
            <v>4.3125</v>
          </cell>
          <cell r="F33">
            <v>922100</v>
          </cell>
          <cell r="G33">
            <v>3976556.25</v>
          </cell>
          <cell r="H33">
            <v>7.6984243140657203</v>
          </cell>
          <cell r="I33">
            <v>-3122160.81</v>
          </cell>
          <cell r="J33">
            <v>13</v>
          </cell>
          <cell r="K33">
            <v>2.0144927536231885</v>
          </cell>
          <cell r="L33">
            <v>8.0107437499999996</v>
          </cell>
          <cell r="M33">
            <v>7.034064959476896E-3</v>
          </cell>
          <cell r="N33">
            <v>1.6063509304114015E-2</v>
          </cell>
          <cell r="O33">
            <v>0</v>
          </cell>
          <cell r="P33" t="str">
            <v>NURH</v>
          </cell>
          <cell r="Q33">
            <v>3976556.25</v>
          </cell>
          <cell r="R33">
            <v>-3122160.81</v>
          </cell>
          <cell r="S33">
            <v>-403418.75</v>
          </cell>
          <cell r="T33" t="str">
            <v>MPN</v>
          </cell>
        </row>
        <row r="34">
          <cell r="A34" t="str">
            <v>T-BSIS</v>
          </cell>
          <cell r="B34" t="str">
            <v>Broadway &amp; Seymour</v>
          </cell>
          <cell r="C34" t="str">
            <v>BSIS</v>
          </cell>
          <cell r="D34" t="str">
            <v xml:space="preserve"> </v>
          </cell>
          <cell r="E34">
            <v>3</v>
          </cell>
          <cell r="F34">
            <v>1220300</v>
          </cell>
          <cell r="G34">
            <v>3660900</v>
          </cell>
          <cell r="H34">
            <v>8.8177187576825364</v>
          </cell>
          <cell r="I34">
            <v>-7099362.1999999993</v>
          </cell>
          <cell r="J34">
            <v>10</v>
          </cell>
          <cell r="K34">
            <v>2.3333333333333335</v>
          </cell>
          <cell r="L34">
            <v>8.5420999999999996</v>
          </cell>
          <cell r="M34">
            <v>6.475705809555434E-3</v>
          </cell>
          <cell r="N34">
            <v>1.4788399186213197E-2</v>
          </cell>
          <cell r="O34">
            <v>0</v>
          </cell>
          <cell r="P34" t="str">
            <v>SOFT</v>
          </cell>
          <cell r="Q34">
            <v>3660900</v>
          </cell>
          <cell r="R34">
            <v>-3203287.5</v>
          </cell>
          <cell r="S34">
            <v>-305075</v>
          </cell>
          <cell r="T34" t="str">
            <v>BSIS</v>
          </cell>
        </row>
        <row r="35">
          <cell r="A35" t="str">
            <v>T-LNET</v>
          </cell>
          <cell r="B35" t="str">
            <v>Lodgenet</v>
          </cell>
          <cell r="C35" t="str">
            <v>LNET</v>
          </cell>
          <cell r="D35" t="str">
            <v xml:space="preserve"> </v>
          </cell>
          <cell r="E35">
            <v>6.875</v>
          </cell>
          <cell r="F35">
            <v>500000</v>
          </cell>
          <cell r="G35">
            <v>3437500</v>
          </cell>
          <cell r="H35">
            <v>8.5812488800000004</v>
          </cell>
          <cell r="I35">
            <v>-853124.44</v>
          </cell>
          <cell r="J35">
            <v>12</v>
          </cell>
          <cell r="K35">
            <v>0.74545454545454537</v>
          </cell>
          <cell r="L35">
            <v>2.5625</v>
          </cell>
          <cell r="M35">
            <v>6.0805372231819508E-3</v>
          </cell>
          <cell r="N35">
            <v>1.3885963069902991E-2</v>
          </cell>
          <cell r="O35">
            <v>0</v>
          </cell>
          <cell r="P35" t="str">
            <v>MEDA</v>
          </cell>
          <cell r="Q35">
            <v>3437500</v>
          </cell>
          <cell r="R35">
            <v>-1124323.1200000001</v>
          </cell>
          <cell r="S35">
            <v>-375000</v>
          </cell>
          <cell r="T35" t="str">
            <v>LNET</v>
          </cell>
        </row>
        <row r="36">
          <cell r="A36" t="str">
            <v>T-ALLY.SWAP</v>
          </cell>
          <cell r="B36" t="str">
            <v>ALLY $2 9/16 6/5/2000 Swap</v>
          </cell>
          <cell r="C36" t="str">
            <v>ALLY.SWAP</v>
          </cell>
          <cell r="D36" t="str">
            <v xml:space="preserve"> </v>
          </cell>
          <cell r="E36">
            <v>2.5625</v>
          </cell>
          <cell r="F36">
            <v>1100000</v>
          </cell>
          <cell r="G36">
            <v>2818750</v>
          </cell>
          <cell r="H36">
            <v>2.5625</v>
          </cell>
          <cell r="I36">
            <v>0</v>
          </cell>
          <cell r="J36">
            <v>7</v>
          </cell>
          <cell r="K36">
            <v>1.7317073170731709</v>
          </cell>
          <cell r="L36">
            <v>4.8812499999999996</v>
          </cell>
          <cell r="M36">
            <v>4.9860405230091999E-3</v>
          </cell>
          <cell r="N36">
            <v>1.1386489717320453E-2</v>
          </cell>
          <cell r="O36">
            <v>0</v>
          </cell>
          <cell r="P36" t="str">
            <v>MANU</v>
          </cell>
          <cell r="Q36">
            <v>2818750</v>
          </cell>
          <cell r="R36">
            <v>0</v>
          </cell>
          <cell r="S36">
            <v>481250</v>
          </cell>
          <cell r="T36" t="str">
            <v>ALLY.SWAP</v>
          </cell>
        </row>
        <row r="37">
          <cell r="A37" t="str">
            <v>T-PENN</v>
          </cell>
          <cell r="B37" t="str">
            <v>Penn National Gaming</v>
          </cell>
          <cell r="C37" t="str">
            <v>PENN</v>
          </cell>
          <cell r="D37" t="str">
            <v xml:space="preserve"> </v>
          </cell>
          <cell r="E37">
            <v>8.25</v>
          </cell>
          <cell r="F37">
            <v>290000</v>
          </cell>
          <cell r="G37">
            <v>2392500</v>
          </cell>
          <cell r="H37">
            <v>10.689526034482759</v>
          </cell>
          <cell r="I37">
            <v>-707462.55</v>
          </cell>
          <cell r="J37">
            <v>11</v>
          </cell>
          <cell r="K37">
            <v>0.33333333333333326</v>
          </cell>
          <cell r="L37">
            <v>0.79749999999999999</v>
          </cell>
          <cell r="M37">
            <v>4.2320539073346375E-3</v>
          </cell>
          <cell r="N37">
            <v>9.6646302966524825E-3</v>
          </cell>
          <cell r="O37">
            <v>0</v>
          </cell>
          <cell r="P37" t="str">
            <v>CASI</v>
          </cell>
          <cell r="Q37">
            <v>2392500</v>
          </cell>
          <cell r="R37">
            <v>226641.09</v>
          </cell>
          <cell r="S37">
            <v>-72500</v>
          </cell>
          <cell r="T37" t="str">
            <v>PENN</v>
          </cell>
        </row>
        <row r="38">
          <cell r="A38" t="str">
            <v>T-CCAR</v>
          </cell>
          <cell r="B38" t="str">
            <v>CCAir Inc.</v>
          </cell>
          <cell r="C38" t="str">
            <v>CCAR</v>
          </cell>
          <cell r="D38" t="str">
            <v xml:space="preserve"> </v>
          </cell>
          <cell r="E38">
            <v>3.3125</v>
          </cell>
          <cell r="F38">
            <v>713000</v>
          </cell>
          <cell r="G38">
            <v>2361812.5</v>
          </cell>
          <cell r="H38">
            <v>2.7535423422159888</v>
          </cell>
          <cell r="I38">
            <v>398536.81</v>
          </cell>
          <cell r="J38">
            <v>2.75</v>
          </cell>
          <cell r="K38">
            <v>-0.16981132075471694</v>
          </cell>
          <cell r="L38">
            <v>-0.40106249999999999</v>
          </cell>
          <cell r="M38">
            <v>4.1777712932149587E-3</v>
          </cell>
          <cell r="N38">
            <v>9.5406665172466203E-3</v>
          </cell>
          <cell r="O38">
            <v>0</v>
          </cell>
          <cell r="P38" t="str">
            <v>AIRL</v>
          </cell>
          <cell r="Q38">
            <v>2361812.5</v>
          </cell>
          <cell r="R38">
            <v>-539812.5</v>
          </cell>
          <cell r="S38">
            <v>-89125</v>
          </cell>
          <cell r="T38" t="str">
            <v>CCAR</v>
          </cell>
        </row>
        <row r="39">
          <cell r="A39" t="str">
            <v>T-LNM</v>
          </cell>
          <cell r="B39" t="str">
            <v>Lumen Technologies</v>
          </cell>
          <cell r="C39" t="str">
            <v>LNM</v>
          </cell>
          <cell r="D39" t="str">
            <v xml:space="preserve"> </v>
          </cell>
          <cell r="E39">
            <v>7.5625</v>
          </cell>
          <cell r="F39">
            <v>274200</v>
          </cell>
          <cell r="G39">
            <v>2073637.5</v>
          </cell>
          <cell r="H39">
            <v>8.5106176148796511</v>
          </cell>
          <cell r="I39">
            <v>-259973.85</v>
          </cell>
          <cell r="J39">
            <v>9</v>
          </cell>
          <cell r="K39">
            <v>0.19008264462809921</v>
          </cell>
          <cell r="L39">
            <v>0.39416250000000003</v>
          </cell>
          <cell r="M39">
            <v>3.66802327451228E-3</v>
          </cell>
          <cell r="N39">
            <v>8.3765683622882801E-3</v>
          </cell>
          <cell r="O39">
            <v>0</v>
          </cell>
          <cell r="P39" t="str">
            <v>MANU</v>
          </cell>
          <cell r="Q39">
            <v>2073637.5</v>
          </cell>
          <cell r="R39">
            <v>-246614.35</v>
          </cell>
          <cell r="S39">
            <v>0</v>
          </cell>
          <cell r="T39" t="str">
            <v>LNM</v>
          </cell>
        </row>
        <row r="40">
          <cell r="A40" t="str">
            <v>T-GBTVK</v>
          </cell>
          <cell r="B40" t="str">
            <v>Granite Broadcasting</v>
          </cell>
          <cell r="C40" t="str">
            <v>GBTVK</v>
          </cell>
          <cell r="D40" t="str">
            <v xml:space="preserve"> </v>
          </cell>
          <cell r="E40">
            <v>6.1875</v>
          </cell>
          <cell r="F40">
            <v>305000</v>
          </cell>
          <cell r="G40">
            <v>1887187.5</v>
          </cell>
          <cell r="H40">
            <v>5.75</v>
          </cell>
          <cell r="I40">
            <v>133437.5</v>
          </cell>
          <cell r="J40">
            <v>10</v>
          </cell>
          <cell r="K40">
            <v>0.61616161616161613</v>
          </cell>
          <cell r="L40">
            <v>1.1628125</v>
          </cell>
          <cell r="M40">
            <v>3.3382149355268911E-3</v>
          </cell>
          <cell r="N40">
            <v>7.6233937253767422E-3</v>
          </cell>
          <cell r="O40">
            <v>0</v>
          </cell>
          <cell r="P40" t="str">
            <v>BROD</v>
          </cell>
          <cell r="Q40">
            <v>1887187.5</v>
          </cell>
          <cell r="R40">
            <v>170487.12</v>
          </cell>
          <cell r="S40">
            <v>-95312.5</v>
          </cell>
          <cell r="T40" t="str">
            <v>GBTVK</v>
          </cell>
        </row>
        <row r="41">
          <cell r="A41" t="str">
            <v>T-CWG</v>
          </cell>
          <cell r="B41" t="str">
            <v>Canwest Global Commun.</v>
          </cell>
          <cell r="C41" t="str">
            <v>CWG</v>
          </cell>
          <cell r="D41" t="str">
            <v xml:space="preserve"> </v>
          </cell>
          <cell r="E41">
            <v>12.375</v>
          </cell>
          <cell r="F41">
            <v>150000</v>
          </cell>
          <cell r="G41">
            <v>1856250</v>
          </cell>
          <cell r="H41">
            <v>16.038666666666668</v>
          </cell>
          <cell r="I41">
            <v>-549550</v>
          </cell>
          <cell r="J41">
            <v>18</v>
          </cell>
          <cell r="K41">
            <v>0.45454545454545459</v>
          </cell>
          <cell r="L41">
            <v>0.84375</v>
          </cell>
          <cell r="M41">
            <v>3.2834901005182535E-3</v>
          </cell>
          <cell r="N41">
            <v>7.4984200577476153E-3</v>
          </cell>
          <cell r="O41">
            <v>0</v>
          </cell>
          <cell r="P41" t="str">
            <v>BROD</v>
          </cell>
          <cell r="Q41">
            <v>1856250</v>
          </cell>
          <cell r="R41">
            <v>-1849023.69</v>
          </cell>
          <cell r="S41">
            <v>-131250</v>
          </cell>
          <cell r="T41" t="str">
            <v>CWG</v>
          </cell>
        </row>
        <row r="42">
          <cell r="A42" t="str">
            <v>T-MGRP</v>
          </cell>
          <cell r="B42" t="str">
            <v>Morton Industrial Group</v>
          </cell>
          <cell r="C42" t="str">
            <v>MGRP</v>
          </cell>
          <cell r="D42" t="str">
            <v xml:space="preserve"> </v>
          </cell>
          <cell r="E42">
            <v>13.8125</v>
          </cell>
          <cell r="F42">
            <v>126200</v>
          </cell>
          <cell r="G42">
            <v>1743137.5</v>
          </cell>
          <cell r="H42">
            <v>14.363404120443741</v>
          </cell>
          <cell r="I42">
            <v>-69524.100000000093</v>
          </cell>
          <cell r="J42">
            <v>15</v>
          </cell>
          <cell r="K42">
            <v>8.5972850678732948E-2</v>
          </cell>
          <cell r="L42">
            <v>0.14986250000000001</v>
          </cell>
          <cell r="M42">
            <v>3.0834072593088954E-3</v>
          </cell>
          <cell r="N42">
            <v>7.0414961311310621E-3</v>
          </cell>
          <cell r="O42">
            <v>0</v>
          </cell>
          <cell r="P42" t="str">
            <v>MANU</v>
          </cell>
          <cell r="Q42">
            <v>1743137.5</v>
          </cell>
          <cell r="R42">
            <v>-402262.5</v>
          </cell>
          <cell r="S42">
            <v>0</v>
          </cell>
          <cell r="T42" t="str">
            <v>MGRP</v>
          </cell>
        </row>
        <row r="43">
          <cell r="A43" t="str">
            <v>T-OCIS</v>
          </cell>
          <cell r="B43" t="str">
            <v>Oacis Healthcare</v>
          </cell>
          <cell r="C43" t="str">
            <v>OCIS</v>
          </cell>
          <cell r="D43" t="str">
            <v xml:space="preserve"> </v>
          </cell>
          <cell r="E43">
            <v>3.25</v>
          </cell>
          <cell r="F43">
            <v>525000</v>
          </cell>
          <cell r="G43">
            <v>1706250</v>
          </cell>
          <cell r="H43">
            <v>3.424036742857143</v>
          </cell>
          <cell r="I43">
            <v>-91369.29</v>
          </cell>
          <cell r="J43">
            <v>7</v>
          </cell>
          <cell r="K43">
            <v>1.1538461538461537</v>
          </cell>
          <cell r="L43">
            <v>1.96875</v>
          </cell>
          <cell r="M43">
            <v>3.0181575671430409E-3</v>
          </cell>
          <cell r="N43">
            <v>6.8924871237882124E-3</v>
          </cell>
          <cell r="O43">
            <v>0</v>
          </cell>
          <cell r="P43" t="str">
            <v>INFO</v>
          </cell>
          <cell r="Q43">
            <v>1706250</v>
          </cell>
          <cell r="R43">
            <v>282690.71000000002</v>
          </cell>
          <cell r="S43">
            <v>32812.5</v>
          </cell>
          <cell r="T43" t="str">
            <v>OCIS</v>
          </cell>
        </row>
        <row r="44">
          <cell r="A44" t="str">
            <v>T-SRR</v>
          </cell>
          <cell r="B44" t="str">
            <v>Stride Rite Corp</v>
          </cell>
          <cell r="C44" t="str">
            <v>SRR</v>
          </cell>
          <cell r="D44" t="str">
            <v xml:space="preserve"> </v>
          </cell>
          <cell r="E44">
            <v>8.875</v>
          </cell>
          <cell r="F44">
            <v>157700</v>
          </cell>
          <cell r="G44">
            <v>1399587.5</v>
          </cell>
          <cell r="H44">
            <v>12.350953709575142</v>
          </cell>
          <cell r="I44">
            <v>-548157.9</v>
          </cell>
          <cell r="J44">
            <v>12</v>
          </cell>
          <cell r="K44">
            <v>0.352112676056338</v>
          </cell>
          <cell r="L44">
            <v>0.49281249999999999</v>
          </cell>
          <cell r="M44">
            <v>2.4757073137018672E-3</v>
          </cell>
          <cell r="N44">
            <v>5.6537077347193756E-3</v>
          </cell>
          <cell r="O44">
            <v>0</v>
          </cell>
          <cell r="P44" t="str">
            <v>RETA</v>
          </cell>
          <cell r="Q44">
            <v>1399587.5</v>
          </cell>
          <cell r="R44">
            <v>-959998.75</v>
          </cell>
          <cell r="S44">
            <v>0</v>
          </cell>
          <cell r="T44" t="str">
            <v>SRR</v>
          </cell>
        </row>
        <row r="45">
          <cell r="A45" t="str">
            <v>T-REXI</v>
          </cell>
          <cell r="B45" t="str">
            <v>Resource America</v>
          </cell>
          <cell r="C45" t="str">
            <v>REXI</v>
          </cell>
          <cell r="D45" t="str">
            <v xml:space="preserve"> </v>
          </cell>
          <cell r="E45">
            <v>12.0625</v>
          </cell>
          <cell r="F45">
            <v>110000</v>
          </cell>
          <cell r="G45">
            <v>1326875</v>
          </cell>
          <cell r="H45">
            <v>11.376404727272728</v>
          </cell>
          <cell r="I45">
            <v>75470.48</v>
          </cell>
          <cell r="J45">
            <v>20</v>
          </cell>
          <cell r="K45">
            <v>0.65803108808290145</v>
          </cell>
          <cell r="L45">
            <v>0.87312500000000004</v>
          </cell>
          <cell r="M45">
            <v>2.3470873681482331E-3</v>
          </cell>
          <cell r="N45">
            <v>5.3599817449825546E-3</v>
          </cell>
          <cell r="O45">
            <v>0</v>
          </cell>
          <cell r="P45" t="str">
            <v>FINL</v>
          </cell>
          <cell r="Q45">
            <v>1326875</v>
          </cell>
          <cell r="R45">
            <v>-2573366.36</v>
          </cell>
          <cell r="S45">
            <v>-89375</v>
          </cell>
          <cell r="T45" t="str">
            <v>REXI</v>
          </cell>
        </row>
        <row r="46">
          <cell r="A46" t="str">
            <v>T-RHCI</v>
          </cell>
          <cell r="B46" t="str">
            <v>Ramsay Health Care</v>
          </cell>
          <cell r="C46" t="str">
            <v>RHCI</v>
          </cell>
          <cell r="D46" t="str">
            <v xml:space="preserve"> </v>
          </cell>
          <cell r="E46">
            <v>2.1875</v>
          </cell>
          <cell r="F46">
            <v>324000</v>
          </cell>
          <cell r="G46">
            <v>708750</v>
          </cell>
          <cell r="H46">
            <v>3.0334682716049381</v>
          </cell>
          <cell r="I46">
            <v>-274093.71999999997</v>
          </cell>
          <cell r="J46">
            <v>4</v>
          </cell>
          <cell r="K46">
            <v>0.82857142857142851</v>
          </cell>
          <cell r="L46">
            <v>0.58725000000000005</v>
          </cell>
          <cell r="M46">
            <v>1.2536962201978785E-3</v>
          </cell>
          <cell r="N46">
            <v>2.8630331129581806E-3</v>
          </cell>
          <cell r="O46">
            <v>0</v>
          </cell>
          <cell r="P46" t="str">
            <v>HOSP</v>
          </cell>
          <cell r="Q46">
            <v>708750</v>
          </cell>
          <cell r="R46">
            <v>57000</v>
          </cell>
          <cell r="S46">
            <v>40500</v>
          </cell>
          <cell r="T46" t="str">
            <v>RHCI</v>
          </cell>
        </row>
        <row r="47">
          <cell r="A47" t="str">
            <v>T-BEYE</v>
          </cell>
          <cell r="B47" t="str">
            <v>Bolle Inc.</v>
          </cell>
          <cell r="C47" t="str">
            <v>BEYE</v>
          </cell>
          <cell r="D47" t="str">
            <v xml:space="preserve"> </v>
          </cell>
          <cell r="E47">
            <v>3.25</v>
          </cell>
          <cell r="F47">
            <v>195000</v>
          </cell>
          <cell r="G47">
            <v>633750</v>
          </cell>
          <cell r="H47">
            <v>5.2660256410256414</v>
          </cell>
          <cell r="I47">
            <v>-393125</v>
          </cell>
          <cell r="J47">
            <v>8</v>
          </cell>
          <cell r="K47">
            <v>1.4615384615384617</v>
          </cell>
          <cell r="L47">
            <v>0.92625000000000002</v>
          </cell>
          <cell r="M47">
            <v>1.1210299535102724E-3</v>
          </cell>
          <cell r="N47">
            <v>2.5600666459784788E-3</v>
          </cell>
          <cell r="O47">
            <v>0</v>
          </cell>
          <cell r="P47" t="str">
            <v>RETA</v>
          </cell>
          <cell r="Q47">
            <v>633750</v>
          </cell>
          <cell r="R47">
            <v>-438750</v>
          </cell>
          <cell r="S47">
            <v>-24375</v>
          </cell>
          <cell r="T47" t="str">
            <v>BEYE</v>
          </cell>
        </row>
        <row r="48">
          <cell r="A48" t="str">
            <v>T-SMK</v>
          </cell>
          <cell r="B48" t="str">
            <v>SMTEK International (was DDL)</v>
          </cell>
          <cell r="C48" t="str">
            <v>SMK</v>
          </cell>
          <cell r="D48" t="str">
            <v xml:space="preserve"> </v>
          </cell>
          <cell r="E48">
            <v>0.5</v>
          </cell>
          <cell r="F48">
            <v>1000000</v>
          </cell>
          <cell r="G48">
            <v>500000</v>
          </cell>
          <cell r="H48">
            <v>0.75</v>
          </cell>
          <cell r="I48">
            <v>-250000</v>
          </cell>
          <cell r="J48">
            <v>1</v>
          </cell>
          <cell r="K48">
            <v>1</v>
          </cell>
          <cell r="L48">
            <v>0.5</v>
          </cell>
          <cell r="M48">
            <v>8.8444177791737464E-4</v>
          </cell>
          <cell r="N48">
            <v>2.0197764465313441E-3</v>
          </cell>
          <cell r="O48">
            <v>0</v>
          </cell>
          <cell r="P48" t="str">
            <v>TECH</v>
          </cell>
          <cell r="Q48">
            <v>500000</v>
          </cell>
          <cell r="R48">
            <v>-250000</v>
          </cell>
          <cell r="S48">
            <v>-62500</v>
          </cell>
          <cell r="T48" t="str">
            <v>SMK</v>
          </cell>
        </row>
        <row r="49">
          <cell r="A49" t="str">
            <v>T-VINT</v>
          </cell>
          <cell r="B49" t="str">
            <v>Golden State Vintners</v>
          </cell>
          <cell r="C49" t="str">
            <v>VINT</v>
          </cell>
          <cell r="D49" t="str">
            <v xml:space="preserve"> </v>
          </cell>
          <cell r="E49">
            <v>11.125</v>
          </cell>
          <cell r="F49">
            <v>35000</v>
          </cell>
          <cell r="G49">
            <v>389375</v>
          </cell>
          <cell r="H49">
            <v>11.25</v>
          </cell>
          <cell r="I49">
            <v>-4375</v>
          </cell>
          <cell r="J49">
            <v>15</v>
          </cell>
          <cell r="K49">
            <v>0.348314606741573</v>
          </cell>
          <cell r="L49">
            <v>0.135625</v>
          </cell>
          <cell r="M49">
            <v>6.8875903455315553E-4</v>
          </cell>
          <cell r="N49">
            <v>1.5729009077362843E-3</v>
          </cell>
          <cell r="O49">
            <v>0</v>
          </cell>
          <cell r="P49" t="str">
            <v>FOOD</v>
          </cell>
          <cell r="Q49">
            <v>389375</v>
          </cell>
          <cell r="R49">
            <v>-4375</v>
          </cell>
          <cell r="S49">
            <v>-937.5</v>
          </cell>
          <cell r="T49" t="str">
            <v>VINT</v>
          </cell>
        </row>
        <row r="50">
          <cell r="A50" t="str">
            <v>T-MAXI</v>
          </cell>
          <cell r="B50" t="str">
            <v>Maxicare Health Plans, Inc.</v>
          </cell>
          <cell r="C50" t="str">
            <v>MAXI</v>
          </cell>
          <cell r="D50" t="str">
            <v xml:space="preserve"> </v>
          </cell>
          <cell r="E50">
            <v>5.75</v>
          </cell>
          <cell r="F50">
            <v>67000</v>
          </cell>
          <cell r="G50">
            <v>385250</v>
          </cell>
          <cell r="H50">
            <v>4.0076865671641793</v>
          </cell>
          <cell r="I50">
            <v>116735</v>
          </cell>
          <cell r="J50">
            <v>12</v>
          </cell>
          <cell r="K50">
            <v>1.0869565217391304</v>
          </cell>
          <cell r="L50">
            <v>0.41875000000000001</v>
          </cell>
          <cell r="M50">
            <v>6.8146238988533721E-4</v>
          </cell>
          <cell r="N50">
            <v>1.5562377520524006E-3</v>
          </cell>
          <cell r="O50">
            <v>0</v>
          </cell>
          <cell r="P50" t="str">
            <v>HMOS</v>
          </cell>
          <cell r="Q50">
            <v>385250</v>
          </cell>
          <cell r="R50">
            <v>-4602145.9400000004</v>
          </cell>
          <cell r="S50">
            <v>8375</v>
          </cell>
          <cell r="T50" t="str">
            <v>MAXI</v>
          </cell>
        </row>
        <row r="51">
          <cell r="A51" t="str">
            <v>T-MOFN</v>
          </cell>
          <cell r="B51" t="str">
            <v>MovieFone</v>
          </cell>
          <cell r="C51" t="str">
            <v>MOFN</v>
          </cell>
          <cell r="D51" t="str">
            <v xml:space="preserve"> </v>
          </cell>
          <cell r="E51">
            <v>12.125</v>
          </cell>
          <cell r="F51">
            <v>25000</v>
          </cell>
          <cell r="G51">
            <v>303125</v>
          </cell>
          <cell r="H51">
            <v>4.75</v>
          </cell>
          <cell r="I51">
            <v>184375</v>
          </cell>
          <cell r="J51">
            <v>10</v>
          </cell>
          <cell r="K51">
            <v>-0.17525773195876293</v>
          </cell>
          <cell r="L51">
            <v>-5.3124999999999999E-2</v>
          </cell>
          <cell r="M51">
            <v>5.3619282786240841E-4</v>
          </cell>
          <cell r="N51">
            <v>1.2244894707096274E-3</v>
          </cell>
          <cell r="O51">
            <v>0</v>
          </cell>
          <cell r="P51" t="str">
            <v>BROD</v>
          </cell>
          <cell r="Q51">
            <v>303125</v>
          </cell>
          <cell r="R51">
            <v>-17124.650000000256</v>
          </cell>
          <cell r="S51">
            <v>3125</v>
          </cell>
          <cell r="T51" t="str">
            <v>MOFN</v>
          </cell>
        </row>
        <row r="52">
          <cell r="A52" t="str">
            <v>T-SUPR</v>
          </cell>
          <cell r="B52" t="str">
            <v>Superior Services</v>
          </cell>
          <cell r="C52" t="str">
            <v>SUPR</v>
          </cell>
          <cell r="D52" t="str">
            <v xml:space="preserve"> </v>
          </cell>
          <cell r="E52">
            <v>18.375</v>
          </cell>
          <cell r="F52">
            <v>10000</v>
          </cell>
          <cell r="G52">
            <v>183750</v>
          </cell>
          <cell r="H52">
            <v>16</v>
          </cell>
          <cell r="I52">
            <v>23750</v>
          </cell>
          <cell r="J52">
            <v>22</v>
          </cell>
          <cell r="K52">
            <v>0.19727891156462585</v>
          </cell>
          <cell r="L52">
            <v>3.6249999999999998E-2</v>
          </cell>
          <cell r="M52">
            <v>3.2503235338463519E-4</v>
          </cell>
          <cell r="N52">
            <v>7.4226784410026897E-4</v>
          </cell>
          <cell r="O52">
            <v>0</v>
          </cell>
          <cell r="P52" t="str">
            <v>WAST</v>
          </cell>
          <cell r="Q52">
            <v>183750</v>
          </cell>
          <cell r="R52">
            <v>23750</v>
          </cell>
          <cell r="S52">
            <v>1875</v>
          </cell>
          <cell r="T52" t="str">
            <v>SUPR</v>
          </cell>
        </row>
        <row r="53">
          <cell r="A53" t="str">
            <v>T-ENDO</v>
          </cell>
          <cell r="B53" t="str">
            <v>Endocare</v>
          </cell>
          <cell r="C53" t="str">
            <v>ENDO</v>
          </cell>
          <cell r="D53" t="str">
            <v xml:space="preserve"> </v>
          </cell>
          <cell r="E53">
            <v>2.3125</v>
          </cell>
          <cell r="F53">
            <v>78100</v>
          </cell>
          <cell r="G53">
            <v>180606.25</v>
          </cell>
          <cell r="H53">
            <v>3.4535851472471193</v>
          </cell>
          <cell r="I53">
            <v>-89118.75</v>
          </cell>
          <cell r="J53">
            <v>3</v>
          </cell>
          <cell r="K53">
            <v>0.29729729729729737</v>
          </cell>
          <cell r="L53">
            <v>5.3693749999999998E-2</v>
          </cell>
          <cell r="M53">
            <v>3.1947142570597968E-4</v>
          </cell>
          <cell r="N53">
            <v>7.2956849969270322E-4</v>
          </cell>
          <cell r="O53">
            <v>0</v>
          </cell>
          <cell r="P53" t="str">
            <v>MEDS</v>
          </cell>
          <cell r="Q53">
            <v>180606.25</v>
          </cell>
          <cell r="R53">
            <v>-148956.16</v>
          </cell>
          <cell r="S53">
            <v>-4881.25</v>
          </cell>
          <cell r="T53" t="str">
            <v>ENDO</v>
          </cell>
        </row>
        <row r="54">
          <cell r="A54" t="str">
            <v>T-PMTI</v>
          </cell>
          <cell r="B54" t="str">
            <v>Palomar Medical Technologies</v>
          </cell>
          <cell r="C54" t="str">
            <v>PMTI</v>
          </cell>
          <cell r="D54" t="str">
            <v xml:space="preserve"> </v>
          </cell>
          <cell r="E54">
            <v>0.8125</v>
          </cell>
          <cell r="F54">
            <v>220000</v>
          </cell>
          <cell r="G54">
            <v>178750</v>
          </cell>
          <cell r="H54">
            <v>1</v>
          </cell>
          <cell r="I54">
            <v>-41250</v>
          </cell>
          <cell r="J54">
            <v>1</v>
          </cell>
          <cell r="K54">
            <v>0.23076923076923084</v>
          </cell>
          <cell r="L54">
            <v>4.1250000000000002E-2</v>
          </cell>
          <cell r="M54">
            <v>3.1618793560546143E-4</v>
          </cell>
          <cell r="N54">
            <v>7.2207007963495553E-4</v>
          </cell>
          <cell r="O54">
            <v>0</v>
          </cell>
          <cell r="P54" t="str">
            <v>MEDS</v>
          </cell>
          <cell r="Q54">
            <v>178750</v>
          </cell>
          <cell r="R54">
            <v>-62619.53</v>
          </cell>
          <cell r="S54">
            <v>0</v>
          </cell>
          <cell r="T54" t="str">
            <v>PMTI</v>
          </cell>
        </row>
        <row r="56">
          <cell r="B56" t="str">
            <v>LONG CALLS</v>
          </cell>
        </row>
        <row r="57">
          <cell r="A57" t="str">
            <v>T-CENL.C14</v>
          </cell>
          <cell r="B57" t="str">
            <v>CENL 1/15/99 $3.568 OTC Call</v>
          </cell>
          <cell r="C57" t="str">
            <v>CENL.C14</v>
          </cell>
          <cell r="D57" t="str">
            <v xml:space="preserve"> </v>
          </cell>
          <cell r="E57">
            <v>0</v>
          </cell>
          <cell r="F57">
            <v>4780</v>
          </cell>
          <cell r="G57">
            <v>0</v>
          </cell>
          <cell r="H57">
            <v>1.1200000000000001</v>
          </cell>
          <cell r="I57">
            <v>-535360</v>
          </cell>
          <cell r="J57">
            <v>0</v>
          </cell>
          <cell r="K57" t="str">
            <v>Infin.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 t="str">
            <v>TECH</v>
          </cell>
          <cell r="Q57">
            <v>0</v>
          </cell>
          <cell r="R57">
            <v>-535360</v>
          </cell>
          <cell r="S57">
            <v>0</v>
          </cell>
          <cell r="T57" t="str">
            <v>CENL.C14</v>
          </cell>
        </row>
        <row r="58">
          <cell r="A58" t="str">
            <v>T-PMTI.WTS</v>
          </cell>
          <cell r="B58" t="str">
            <v>PMTI 2/18/2003 $3.00 Warrants</v>
          </cell>
          <cell r="C58" t="str">
            <v>PMTI.WTS</v>
          </cell>
          <cell r="D58" t="str">
            <v xml:space="preserve"> </v>
          </cell>
          <cell r="E58">
            <v>0</v>
          </cell>
          <cell r="F58">
            <v>1000000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 t="str">
            <v>Infin.</v>
          </cell>
          <cell r="L58">
            <v>0</v>
          </cell>
          <cell r="M58">
            <v>0</v>
          </cell>
          <cell r="N58">
            <v>0</v>
          </cell>
          <cell r="O58">
            <v>1</v>
          </cell>
          <cell r="P58" t="str">
            <v>HEAL</v>
          </cell>
          <cell r="Q58">
            <v>0</v>
          </cell>
          <cell r="R58">
            <v>0</v>
          </cell>
          <cell r="S58">
            <v>0</v>
          </cell>
          <cell r="T58" t="str">
            <v>PMTI.WTS</v>
          </cell>
        </row>
        <row r="60">
          <cell r="B60" t="str">
            <v>SHORT PUTS</v>
          </cell>
        </row>
        <row r="61">
          <cell r="A61" t="str">
            <v>T-CENL.P14</v>
          </cell>
          <cell r="B61" t="str">
            <v>CENL 1/15/99 $3.568 OTC Puts</v>
          </cell>
          <cell r="C61" t="str">
            <v>CENL.P14</v>
          </cell>
          <cell r="D61" t="str">
            <v xml:space="preserve"> </v>
          </cell>
          <cell r="E61">
            <v>2.7480000000000002</v>
          </cell>
          <cell r="F61">
            <v>-4780</v>
          </cell>
          <cell r="G61">
            <v>1313544</v>
          </cell>
          <cell r="H61">
            <v>1</v>
          </cell>
          <cell r="I61">
            <v>-835544</v>
          </cell>
          <cell r="J61">
            <v>3.5680000000000001</v>
          </cell>
          <cell r="K61">
            <v>-0.29839883551673935</v>
          </cell>
          <cell r="L61">
            <v>-0.39195999999999992</v>
          </cell>
          <cell r="M61">
            <v>0</v>
          </cell>
          <cell r="N61">
            <v>0</v>
          </cell>
          <cell r="O61">
            <v>1</v>
          </cell>
          <cell r="P61" t="str">
            <v>TECH</v>
          </cell>
          <cell r="Q61">
            <v>0</v>
          </cell>
          <cell r="R61">
            <v>-835544</v>
          </cell>
          <cell r="S61">
            <v>0</v>
          </cell>
          <cell r="T61" t="str">
            <v>CENL.P14</v>
          </cell>
        </row>
        <row r="62">
          <cell r="A62" t="str">
            <v>T-GND.NV</v>
          </cell>
          <cell r="B62" t="str">
            <v>GND Feb 1999 12.5 Puts</v>
          </cell>
          <cell r="C62" t="str">
            <v>GND.NV</v>
          </cell>
          <cell r="D62" t="str">
            <v xml:space="preserve"> </v>
          </cell>
          <cell r="E62">
            <v>3.375</v>
          </cell>
          <cell r="F62">
            <v>-2000</v>
          </cell>
          <cell r="G62">
            <v>675000</v>
          </cell>
          <cell r="H62">
            <v>1.6652434500000002</v>
          </cell>
          <cell r="I62">
            <v>-341951.31</v>
          </cell>
          <cell r="J62">
            <v>3</v>
          </cell>
          <cell r="K62">
            <v>0.1111111111111111</v>
          </cell>
          <cell r="L62">
            <v>7.4999999999999997E-2</v>
          </cell>
          <cell r="M62">
            <v>0</v>
          </cell>
          <cell r="N62">
            <v>0</v>
          </cell>
          <cell r="O62">
            <v>0.91351671205111717</v>
          </cell>
          <cell r="P62" t="str">
            <v>CASI</v>
          </cell>
          <cell r="Q62">
            <v>0</v>
          </cell>
          <cell r="R62">
            <v>-1296461.1499999999</v>
          </cell>
          <cell r="S62">
            <v>25000</v>
          </cell>
          <cell r="T62" t="str">
            <v>GND.NV</v>
          </cell>
        </row>
        <row r="63">
          <cell r="A63" t="str">
            <v>T-STN.MB</v>
          </cell>
          <cell r="B63" t="str">
            <v>STN Jan 1999 10 Puts</v>
          </cell>
          <cell r="C63" t="str">
            <v>STN.MB</v>
          </cell>
          <cell r="D63" t="str">
            <v xml:space="preserve"> </v>
          </cell>
          <cell r="E63">
            <v>2.125</v>
          </cell>
          <cell r="F63">
            <v>-2800</v>
          </cell>
          <cell r="G63">
            <v>595000</v>
          </cell>
          <cell r="H63">
            <v>2.2227566428571435</v>
          </cell>
          <cell r="I63">
            <v>27371.86</v>
          </cell>
          <cell r="J63">
            <v>1.75</v>
          </cell>
          <cell r="K63">
            <v>0.17647058823529413</v>
          </cell>
          <cell r="L63">
            <v>0.105</v>
          </cell>
          <cell r="M63">
            <v>0</v>
          </cell>
          <cell r="N63">
            <v>0</v>
          </cell>
          <cell r="O63">
            <v>0.90046503450619531</v>
          </cell>
          <cell r="P63" t="str">
            <v>CASI</v>
          </cell>
          <cell r="Q63">
            <v>0</v>
          </cell>
          <cell r="R63">
            <v>27371.860000000102</v>
          </cell>
          <cell r="S63">
            <v>0</v>
          </cell>
          <cell r="T63" t="str">
            <v>STN.MB</v>
          </cell>
        </row>
        <row r="65">
          <cell r="E65" t="str">
            <v xml:space="preserve">Current </v>
          </cell>
          <cell r="H65" t="str">
            <v xml:space="preserve">Cost  </v>
          </cell>
          <cell r="I65" t="str">
            <v>Unrealized</v>
          </cell>
          <cell r="J65" t="str">
            <v>Target</v>
          </cell>
          <cell r="K65" t="str">
            <v>% Return</v>
          </cell>
          <cell r="L65" t="str">
            <v>P&amp;L to</v>
          </cell>
          <cell r="M65" t="str">
            <v xml:space="preserve">%  </v>
          </cell>
          <cell r="N65" t="str">
            <v xml:space="preserve">%  </v>
          </cell>
          <cell r="Q65" t="str">
            <v>Exposure in</v>
          </cell>
          <cell r="R65" t="str">
            <v xml:space="preserve">P&amp;L </v>
          </cell>
          <cell r="S65" t="str">
            <v xml:space="preserve">P&amp;L </v>
          </cell>
        </row>
        <row r="66">
          <cell r="A66" t="str">
            <v>Symbol</v>
          </cell>
          <cell r="B66" t="str">
            <v>Name</v>
          </cell>
          <cell r="C66" t="str">
            <v>Ticker</v>
          </cell>
          <cell r="D66" t="str">
            <v>Box</v>
          </cell>
          <cell r="E66" t="str">
            <v xml:space="preserve">Price </v>
          </cell>
          <cell r="F66" t="str">
            <v xml:space="preserve">Shares </v>
          </cell>
          <cell r="G66" t="str">
            <v>Market Value</v>
          </cell>
          <cell r="H66" t="str">
            <v xml:space="preserve">Basis </v>
          </cell>
          <cell r="I66" t="str">
            <v xml:space="preserve">   P &amp; (L)</v>
          </cell>
          <cell r="J66" t="str">
            <v>Price</v>
          </cell>
          <cell r="K66" t="str">
            <v>to Target</v>
          </cell>
          <cell r="L66" t="str">
            <v>Target</v>
          </cell>
          <cell r="M66" t="str">
            <v>Assets</v>
          </cell>
          <cell r="N66" t="str">
            <v>Equity</v>
          </cell>
          <cell r="O66" t="str">
            <v>Delta</v>
          </cell>
          <cell r="P66" t="str">
            <v>Industry</v>
          </cell>
          <cell r="Q66" t="str">
            <v>the Name</v>
          </cell>
          <cell r="R66" t="str">
            <v xml:space="preserve"> HTD </v>
          </cell>
          <cell r="S66" t="str">
            <v>Today</v>
          </cell>
        </row>
        <row r="68">
          <cell r="B68" t="str">
            <v>SHORT CALLS</v>
          </cell>
        </row>
        <row r="69">
          <cell r="A69" t="str">
            <v>T-BEV.LU</v>
          </cell>
          <cell r="B69" t="str">
            <v>BEV Dec 1998 7.5 Calls</v>
          </cell>
          <cell r="C69" t="str">
            <v>BEV.LU</v>
          </cell>
          <cell r="D69" t="str">
            <v xml:space="preserve"> </v>
          </cell>
          <cell r="E69">
            <v>0.25</v>
          </cell>
          <cell r="F69">
            <v>-2250</v>
          </cell>
          <cell r="G69">
            <v>56250</v>
          </cell>
          <cell r="H69">
            <v>0.57718004444444448</v>
          </cell>
          <cell r="I69">
            <v>73615.509999999995</v>
          </cell>
          <cell r="J69">
            <v>0</v>
          </cell>
          <cell r="K69">
            <v>1</v>
          </cell>
          <cell r="L69">
            <v>5.6250000000000001E-2</v>
          </cell>
          <cell r="M69">
            <v>0</v>
          </cell>
          <cell r="N69">
            <v>0</v>
          </cell>
          <cell r="O69">
            <v>1.6001048855246447E-3</v>
          </cell>
          <cell r="P69" t="str">
            <v>NURH</v>
          </cell>
          <cell r="Q69">
            <v>0</v>
          </cell>
          <cell r="R69">
            <v>73615.509999999995</v>
          </cell>
          <cell r="S69">
            <v>0</v>
          </cell>
          <cell r="T69" t="str">
            <v>BEV.LU</v>
          </cell>
        </row>
        <row r="70">
          <cell r="A70" t="str">
            <v>T-BEV.LW</v>
          </cell>
          <cell r="B70" t="str">
            <v>BEV Dec 1998 17.5 Calls</v>
          </cell>
          <cell r="C70" t="str">
            <v>BEV.LW</v>
          </cell>
          <cell r="D70" t="str">
            <v xml:space="preserve"> </v>
          </cell>
          <cell r="E70">
            <v>0.25</v>
          </cell>
          <cell r="F70">
            <v>-3000</v>
          </cell>
          <cell r="G70">
            <v>75000</v>
          </cell>
          <cell r="H70">
            <v>0.96996666666666664</v>
          </cell>
          <cell r="I70">
            <v>215990</v>
          </cell>
          <cell r="J70">
            <v>0</v>
          </cell>
          <cell r="K70">
            <v>1</v>
          </cell>
          <cell r="L70">
            <v>7.4999999999999997E-2</v>
          </cell>
          <cell r="M70">
            <v>0</v>
          </cell>
          <cell r="N70">
            <v>0</v>
          </cell>
          <cell r="O70">
            <v>0</v>
          </cell>
          <cell r="P70" t="str">
            <v>NURH</v>
          </cell>
          <cell r="Q70">
            <v>0</v>
          </cell>
          <cell r="R70">
            <v>56250</v>
          </cell>
          <cell r="S70">
            <v>0</v>
          </cell>
          <cell r="T70" t="str">
            <v>BEV.LW</v>
          </cell>
        </row>
        <row r="71">
          <cell r="A71" t="str">
            <v>T-LUV.AD</v>
          </cell>
          <cell r="B71" t="str">
            <v>LUV Jan 1999 20 Calls</v>
          </cell>
          <cell r="C71" t="str">
            <v>LUV.AD</v>
          </cell>
          <cell r="D71" t="str">
            <v xml:space="preserve"> </v>
          </cell>
          <cell r="E71">
            <v>3</v>
          </cell>
          <cell r="F71">
            <v>-1550</v>
          </cell>
          <cell r="G71">
            <v>465000</v>
          </cell>
          <cell r="H71">
            <v>2.4699166451612906</v>
          </cell>
          <cell r="I71">
            <v>-82162.92</v>
          </cell>
          <cell r="J71">
            <v>0</v>
          </cell>
          <cell r="K71">
            <v>1</v>
          </cell>
          <cell r="L71">
            <v>0.46500000000000002</v>
          </cell>
          <cell r="M71">
            <v>0</v>
          </cell>
          <cell r="N71">
            <v>0</v>
          </cell>
          <cell r="O71">
            <v>0.7394386178241551</v>
          </cell>
          <cell r="P71" t="str">
            <v>AIRL</v>
          </cell>
          <cell r="Q71">
            <v>0</v>
          </cell>
          <cell r="R71">
            <v>-82162.92</v>
          </cell>
          <cell r="S71">
            <v>-458800</v>
          </cell>
          <cell r="T71" t="str">
            <v>LUV.AD</v>
          </cell>
        </row>
        <row r="72">
          <cell r="A72" t="str">
            <v>T-PQJ.AI</v>
          </cell>
          <cell r="B72" t="str">
            <v>PIXR Jan 1999 45 Calls</v>
          </cell>
          <cell r="C72" t="str">
            <v>PQJ.AI</v>
          </cell>
          <cell r="D72" t="str">
            <v xml:space="preserve"> </v>
          </cell>
          <cell r="E72">
            <v>10.25</v>
          </cell>
          <cell r="F72">
            <v>-500</v>
          </cell>
          <cell r="G72">
            <v>512500</v>
          </cell>
          <cell r="H72">
            <v>9.4696831999999986</v>
          </cell>
          <cell r="I72">
            <v>-39015.839999999997</v>
          </cell>
          <cell r="J72">
            <v>0</v>
          </cell>
          <cell r="K72">
            <v>1</v>
          </cell>
          <cell r="L72">
            <v>0.51249999999999996</v>
          </cell>
          <cell r="M72">
            <v>0</v>
          </cell>
          <cell r="N72">
            <v>0</v>
          </cell>
          <cell r="O72">
            <v>0.77642215716105256</v>
          </cell>
          <cell r="P72" t="str">
            <v>ENTM</v>
          </cell>
          <cell r="Q72">
            <v>0</v>
          </cell>
          <cell r="R72">
            <v>-39015.839999999997</v>
          </cell>
          <cell r="S72">
            <v>-18750</v>
          </cell>
          <cell r="T72" t="str">
            <v>PQJ.AI</v>
          </cell>
        </row>
        <row r="73">
          <cell r="A73" t="str">
            <v>T-PQJ.AJ</v>
          </cell>
          <cell r="B73" t="str">
            <v>PIXR Jan 1999 50 Calls</v>
          </cell>
          <cell r="C73" t="str">
            <v>PQJ.AJ</v>
          </cell>
          <cell r="D73" t="str">
            <v xml:space="preserve"> </v>
          </cell>
          <cell r="E73">
            <v>7.375</v>
          </cell>
          <cell r="F73">
            <v>-500</v>
          </cell>
          <cell r="G73">
            <v>368750</v>
          </cell>
          <cell r="H73">
            <v>8.2672632000000004</v>
          </cell>
          <cell r="I73">
            <v>44613.16</v>
          </cell>
          <cell r="J73">
            <v>0</v>
          </cell>
          <cell r="K73">
            <v>1</v>
          </cell>
          <cell r="L73">
            <v>0.36875000000000002</v>
          </cell>
          <cell r="M73">
            <v>0</v>
          </cell>
          <cell r="N73">
            <v>0</v>
          </cell>
          <cell r="O73">
            <v>0.50715778041476189</v>
          </cell>
          <cell r="P73" t="str">
            <v>ENTM</v>
          </cell>
          <cell r="Q73">
            <v>0</v>
          </cell>
          <cell r="R73">
            <v>44613.16</v>
          </cell>
          <cell r="S73">
            <v>12500</v>
          </cell>
          <cell r="T73" t="str">
            <v>PQJ.AJ</v>
          </cell>
        </row>
        <row r="74">
          <cell r="A74" t="str">
            <v>T-GLC.AH</v>
          </cell>
          <cell r="B74" t="str">
            <v>GLC Jan 1999 40 Calls</v>
          </cell>
          <cell r="C74" t="str">
            <v>GLC.AH</v>
          </cell>
          <cell r="D74" t="str">
            <v xml:space="preserve"> </v>
          </cell>
          <cell r="E74">
            <v>2.625</v>
          </cell>
          <cell r="F74">
            <v>-1000</v>
          </cell>
          <cell r="G74">
            <v>262500</v>
          </cell>
          <cell r="H74">
            <v>2.8899024999999998</v>
          </cell>
          <cell r="I74">
            <v>26490.25</v>
          </cell>
          <cell r="J74">
            <v>0</v>
          </cell>
          <cell r="K74">
            <v>1</v>
          </cell>
          <cell r="L74">
            <v>0.26250000000000001</v>
          </cell>
          <cell r="M74">
            <v>0</v>
          </cell>
          <cell r="N74">
            <v>0</v>
          </cell>
          <cell r="O74">
            <v>0.52829179039990282</v>
          </cell>
          <cell r="P74" t="str">
            <v>INFO</v>
          </cell>
          <cell r="Q74">
            <v>0</v>
          </cell>
          <cell r="R74">
            <v>26490.25</v>
          </cell>
          <cell r="S74">
            <v>0</v>
          </cell>
          <cell r="T74" t="str">
            <v>GLC.AH</v>
          </cell>
        </row>
        <row r="76">
          <cell r="B76" t="str">
            <v>SHORT STOCK</v>
          </cell>
        </row>
        <row r="77">
          <cell r="A77" t="str">
            <v>T-THQI.SWAP</v>
          </cell>
          <cell r="B77" t="str">
            <v>THQI $25.375 Swap</v>
          </cell>
          <cell r="C77" t="str">
            <v>THQI.SWAP</v>
          </cell>
          <cell r="D77" t="str">
            <v xml:space="preserve"> </v>
          </cell>
          <cell r="E77">
            <v>28</v>
          </cell>
          <cell r="F77">
            <v>-500000</v>
          </cell>
          <cell r="G77">
            <v>14000000</v>
          </cell>
          <cell r="H77">
            <v>25.375</v>
          </cell>
          <cell r="I77">
            <v>-1312500</v>
          </cell>
          <cell r="J77">
            <v>20</v>
          </cell>
          <cell r="K77">
            <v>0.2857142857142857</v>
          </cell>
          <cell r="L77">
            <v>4</v>
          </cell>
          <cell r="M77">
            <v>0</v>
          </cell>
          <cell r="N77">
            <v>0</v>
          </cell>
          <cell r="O77">
            <v>0</v>
          </cell>
          <cell r="P77" t="str">
            <v>SOFT</v>
          </cell>
          <cell r="Q77">
            <v>0</v>
          </cell>
          <cell r="R77">
            <v>-1312500</v>
          </cell>
          <cell r="S77">
            <v>656250</v>
          </cell>
          <cell r="T77" t="str">
            <v>THQI.SWAP</v>
          </cell>
        </row>
        <row r="78">
          <cell r="A78" t="str">
            <v>T-THQI</v>
          </cell>
          <cell r="B78" t="str">
            <v>THQ Inc.</v>
          </cell>
          <cell r="C78" t="str">
            <v>THQI</v>
          </cell>
          <cell r="D78" t="str">
            <v>P</v>
          </cell>
          <cell r="E78">
            <v>28</v>
          </cell>
          <cell r="F78">
            <v>-800000</v>
          </cell>
          <cell r="G78">
            <v>22400000</v>
          </cell>
          <cell r="H78" t="str">
            <v xml:space="preserve"> </v>
          </cell>
          <cell r="I78">
            <v>-6507289.2100000009</v>
          </cell>
          <cell r="J78">
            <v>20</v>
          </cell>
          <cell r="K78">
            <v>0.2857142857142857</v>
          </cell>
          <cell r="L78">
            <v>6.4</v>
          </cell>
          <cell r="M78">
            <v>6.4387361432384882E-2</v>
          </cell>
          <cell r="N78">
            <v>0.14703972530748186</v>
          </cell>
          <cell r="O78">
            <v>0</v>
          </cell>
          <cell r="P78" t="str">
            <v>SOFT</v>
          </cell>
          <cell r="Q78">
            <v>36400000</v>
          </cell>
          <cell r="R78">
            <v>-10410766.93</v>
          </cell>
          <cell r="S78">
            <v>1108500.0000000061</v>
          </cell>
          <cell r="T78" t="str">
            <v>THQI</v>
          </cell>
        </row>
        <row r="79">
          <cell r="A79" t="str">
            <v>T-BXM</v>
          </cell>
          <cell r="B79" t="str">
            <v>Biomatrix Inc.</v>
          </cell>
          <cell r="C79" t="str">
            <v>BXM</v>
          </cell>
          <cell r="D79" t="str">
            <v xml:space="preserve"> </v>
          </cell>
          <cell r="E79">
            <v>48.5625</v>
          </cell>
          <cell r="F79">
            <v>-597100</v>
          </cell>
          <cell r="G79">
            <v>28996668.75</v>
          </cell>
          <cell r="H79">
            <v>41.177505593702897</v>
          </cell>
          <cell r="I79">
            <v>-4409580.16</v>
          </cell>
          <cell r="J79">
            <v>20</v>
          </cell>
          <cell r="K79">
            <v>0.58815958815958813</v>
          </cell>
          <cell r="L79">
            <v>17.054668750000001</v>
          </cell>
          <cell r="M79">
            <v>5.1291730525862354E-2</v>
          </cell>
          <cell r="N79">
            <v>0.11713357713824295</v>
          </cell>
          <cell r="O79">
            <v>0</v>
          </cell>
          <cell r="P79" t="str">
            <v>MEDS</v>
          </cell>
          <cell r="Q79">
            <v>28996668.75</v>
          </cell>
          <cell r="R79">
            <v>-4409580.16</v>
          </cell>
          <cell r="S79">
            <v>-369490.62999999896</v>
          </cell>
          <cell r="T79" t="str">
            <v>BXM</v>
          </cell>
        </row>
        <row r="80">
          <cell r="A80" t="str">
            <v>T-BVF.SWAP</v>
          </cell>
          <cell r="B80" t="str">
            <v>BVF Equity Swap, $44.9375 11/30/1999</v>
          </cell>
          <cell r="C80" t="str">
            <v>BVF.SWAP</v>
          </cell>
          <cell r="D80" t="str">
            <v xml:space="preserve"> </v>
          </cell>
          <cell r="E80">
            <v>34</v>
          </cell>
          <cell r="F80">
            <v>-800000</v>
          </cell>
          <cell r="G80">
            <v>27200000</v>
          </cell>
          <cell r="H80">
            <v>44.9375</v>
          </cell>
          <cell r="I80">
            <v>8750000</v>
          </cell>
          <cell r="J80">
            <v>20</v>
          </cell>
          <cell r="K80">
            <v>0.41176470588235292</v>
          </cell>
          <cell r="L80">
            <v>11.2</v>
          </cell>
          <cell r="M80">
            <v>4.8113632718705182E-2</v>
          </cell>
          <cell r="N80">
            <v>0.10987583869130513</v>
          </cell>
          <cell r="O80">
            <v>0</v>
          </cell>
          <cell r="P80" t="str">
            <v>DRUG</v>
          </cell>
          <cell r="Q80">
            <v>27200000</v>
          </cell>
          <cell r="R80">
            <v>-1459957.64</v>
          </cell>
          <cell r="S80">
            <v>1300000</v>
          </cell>
          <cell r="T80" t="str">
            <v>BVF.SWAP</v>
          </cell>
        </row>
        <row r="81">
          <cell r="A81" t="str">
            <v>T-GTW</v>
          </cell>
          <cell r="B81" t="str">
            <v>Gateway</v>
          </cell>
          <cell r="C81" t="str">
            <v>GTW</v>
          </cell>
          <cell r="D81" t="str">
            <v xml:space="preserve"> </v>
          </cell>
          <cell r="E81">
            <v>56.125</v>
          </cell>
          <cell r="F81">
            <v>-397400</v>
          </cell>
          <cell r="G81">
            <v>22304075</v>
          </cell>
          <cell r="H81">
            <v>47.577958731756425</v>
          </cell>
          <cell r="I81">
            <v>-3396594.2</v>
          </cell>
          <cell r="J81">
            <v>33</v>
          </cell>
          <cell r="K81">
            <v>0.41202672605790647</v>
          </cell>
          <cell r="L81">
            <v>9.1898750000000007</v>
          </cell>
          <cell r="M81">
            <v>3.9453311495604937E-2</v>
          </cell>
          <cell r="N81">
            <v>9.0098490693337183E-2</v>
          </cell>
          <cell r="O81">
            <v>0</v>
          </cell>
          <cell r="P81" t="str">
            <v>TECH</v>
          </cell>
          <cell r="Q81">
            <v>22304075</v>
          </cell>
          <cell r="R81">
            <v>-3396594.2</v>
          </cell>
          <cell r="S81">
            <v>2185700</v>
          </cell>
          <cell r="T81" t="str">
            <v>GTW</v>
          </cell>
        </row>
        <row r="82">
          <cell r="A82" t="str">
            <v>T-SAPE.SWAP</v>
          </cell>
          <cell r="B82" t="str">
            <v>SAPE Swap, $45 2/9/2000</v>
          </cell>
          <cell r="C82" t="str">
            <v>SAPE.SWAP</v>
          </cell>
          <cell r="D82" t="str">
            <v xml:space="preserve"> </v>
          </cell>
          <cell r="E82">
            <v>46.25</v>
          </cell>
          <cell r="F82">
            <v>-450000</v>
          </cell>
          <cell r="G82">
            <v>20812500</v>
          </cell>
          <cell r="H82">
            <v>45</v>
          </cell>
          <cell r="I82">
            <v>-562500</v>
          </cell>
          <cell r="J82">
            <v>30</v>
          </cell>
          <cell r="K82">
            <v>0.35135135135135137</v>
          </cell>
          <cell r="L82">
            <v>7.3125</v>
          </cell>
          <cell r="M82">
            <v>3.6814889005810723E-2</v>
          </cell>
          <cell r="N82">
            <v>8.4073194586867198E-2</v>
          </cell>
          <cell r="O82">
            <v>0</v>
          </cell>
          <cell r="P82" t="str">
            <v>INFO</v>
          </cell>
          <cell r="Q82">
            <v>20812500</v>
          </cell>
          <cell r="R82">
            <v>2925000</v>
          </cell>
          <cell r="S82">
            <v>562500</v>
          </cell>
          <cell r="T82" t="str">
            <v>SAPE.SWAP</v>
          </cell>
        </row>
        <row r="83">
          <cell r="A83" t="str">
            <v>T-BERW</v>
          </cell>
          <cell r="B83" t="str">
            <v>Beringer Wines</v>
          </cell>
          <cell r="C83" t="str">
            <v>BERW</v>
          </cell>
          <cell r="D83" t="str">
            <v xml:space="preserve"> </v>
          </cell>
          <cell r="E83">
            <v>36.625</v>
          </cell>
          <cell r="F83">
            <v>-410500</v>
          </cell>
          <cell r="G83">
            <v>15034562.5</v>
          </cell>
          <cell r="H83">
            <v>41.126917831912309</v>
          </cell>
          <cell r="I83">
            <v>1848037.27</v>
          </cell>
          <cell r="J83">
            <v>30</v>
          </cell>
          <cell r="K83">
            <v>0.18088737201365188</v>
          </cell>
          <cell r="L83">
            <v>2.7195624999999999</v>
          </cell>
          <cell r="M83">
            <v>2.6594390375419778E-2</v>
          </cell>
          <cell r="N83">
            <v>6.0732910442806806E-2</v>
          </cell>
          <cell r="O83">
            <v>0</v>
          </cell>
          <cell r="P83" t="str">
            <v>FOOD</v>
          </cell>
          <cell r="Q83">
            <v>15034562.5</v>
          </cell>
          <cell r="R83">
            <v>2326365</v>
          </cell>
          <cell r="S83">
            <v>51312.5</v>
          </cell>
          <cell r="T83" t="str">
            <v>BERW</v>
          </cell>
        </row>
        <row r="84">
          <cell r="A84" t="str">
            <v>T-QGENF</v>
          </cell>
          <cell r="B84" t="str">
            <v>Qiangen NV</v>
          </cell>
          <cell r="C84" t="str">
            <v>QGENF</v>
          </cell>
          <cell r="D84" t="str">
            <v xml:space="preserve"> </v>
          </cell>
          <cell r="E84">
            <v>61</v>
          </cell>
          <cell r="F84">
            <v>-240000</v>
          </cell>
          <cell r="G84">
            <v>14640000</v>
          </cell>
          <cell r="H84">
            <v>52.30485354166666</v>
          </cell>
          <cell r="I84">
            <v>-2086835.15</v>
          </cell>
          <cell r="J84">
            <v>40</v>
          </cell>
          <cell r="K84">
            <v>0.34426229508196721</v>
          </cell>
          <cell r="L84">
            <v>5.04</v>
          </cell>
          <cell r="M84">
            <v>2.5896455257420729E-2</v>
          </cell>
          <cell r="N84">
            <v>5.913905435443776E-2</v>
          </cell>
          <cell r="O84">
            <v>0</v>
          </cell>
          <cell r="P84" t="str">
            <v>MEDS</v>
          </cell>
          <cell r="Q84">
            <v>14640000</v>
          </cell>
          <cell r="R84">
            <v>389774.27</v>
          </cell>
          <cell r="S84">
            <v>480000</v>
          </cell>
          <cell r="T84" t="str">
            <v>QGENF</v>
          </cell>
        </row>
        <row r="85">
          <cell r="A85" t="str">
            <v>T-PIXR</v>
          </cell>
          <cell r="B85" t="str">
            <v>Pixar</v>
          </cell>
          <cell r="C85" t="str">
            <v>PIXR</v>
          </cell>
          <cell r="D85" t="str">
            <v>P</v>
          </cell>
          <cell r="E85">
            <v>49.625</v>
          </cell>
          <cell r="F85">
            <v>-200000</v>
          </cell>
          <cell r="G85">
            <v>9925000</v>
          </cell>
          <cell r="H85" t="str">
            <v xml:space="preserve"> </v>
          </cell>
          <cell r="I85">
            <v>-3303441.06</v>
          </cell>
          <cell r="J85">
            <v>20</v>
          </cell>
          <cell r="K85">
            <v>0.59697732997481112</v>
          </cell>
          <cell r="L85">
            <v>5.9249999999999998</v>
          </cell>
          <cell r="M85">
            <v>2.3189855962524694E-2</v>
          </cell>
          <cell r="N85">
            <v>5.2958064669732859E-2</v>
          </cell>
          <cell r="O85">
            <v>0</v>
          </cell>
          <cell r="P85" t="str">
            <v>ENTM</v>
          </cell>
          <cell r="Q85">
            <v>13109882.72010999</v>
          </cell>
          <cell r="R85">
            <v>2266216.9</v>
          </cell>
          <cell r="S85">
            <v>-175000</v>
          </cell>
          <cell r="T85" t="str">
            <v>PIXR</v>
          </cell>
        </row>
        <row r="86">
          <cell r="A86" t="str">
            <v>T-LVLT</v>
          </cell>
          <cell r="B86" t="str">
            <v>Level 3 Communications</v>
          </cell>
          <cell r="C86" t="str">
            <v>LVLT</v>
          </cell>
          <cell r="D86" t="str">
            <v xml:space="preserve"> </v>
          </cell>
          <cell r="E86">
            <v>34.5</v>
          </cell>
          <cell r="F86">
            <v>-360000</v>
          </cell>
          <cell r="G86">
            <v>12420000</v>
          </cell>
          <cell r="H86">
            <v>35.000811111111112</v>
          </cell>
          <cell r="I86">
            <v>180292</v>
          </cell>
          <cell r="J86">
            <v>25</v>
          </cell>
          <cell r="K86">
            <v>0.27536231884057971</v>
          </cell>
          <cell r="L86">
            <v>3.42</v>
          </cell>
          <cell r="M86">
            <v>2.1969533763467587E-2</v>
          </cell>
          <cell r="N86">
            <v>5.0171246931838588E-2</v>
          </cell>
          <cell r="O86">
            <v>0</v>
          </cell>
          <cell r="P86" t="str">
            <v>MEDA</v>
          </cell>
          <cell r="Q86">
            <v>12420000</v>
          </cell>
          <cell r="R86">
            <v>1096183.6499999999</v>
          </cell>
          <cell r="S86">
            <v>585000</v>
          </cell>
          <cell r="T86" t="str">
            <v>LVLT</v>
          </cell>
        </row>
        <row r="87">
          <cell r="A87" t="str">
            <v>T-BBY</v>
          </cell>
          <cell r="B87" t="str">
            <v>Best Buy</v>
          </cell>
          <cell r="C87" t="str">
            <v>BBY</v>
          </cell>
          <cell r="D87" t="str">
            <v xml:space="preserve"> </v>
          </cell>
          <cell r="E87">
            <v>57.625</v>
          </cell>
          <cell r="F87">
            <v>-210000</v>
          </cell>
          <cell r="G87">
            <v>12101250</v>
          </cell>
          <cell r="H87">
            <v>48.375624333333327</v>
          </cell>
          <cell r="I87">
            <v>-1942368.89</v>
          </cell>
          <cell r="J87">
            <v>30</v>
          </cell>
          <cell r="K87">
            <v>0.4793926247288503</v>
          </cell>
          <cell r="L87">
            <v>5.8012499999999996</v>
          </cell>
          <cell r="M87">
            <v>2.1405702130045261E-2</v>
          </cell>
          <cell r="N87">
            <v>4.8883639447174859E-2</v>
          </cell>
          <cell r="O87">
            <v>0</v>
          </cell>
          <cell r="P87" t="str">
            <v>RETA</v>
          </cell>
          <cell r="Q87">
            <v>12101250</v>
          </cell>
          <cell r="R87">
            <v>-1208293.33</v>
          </cell>
          <cell r="S87">
            <v>-6456.4300000015646</v>
          </cell>
          <cell r="T87" t="str">
            <v>BBY</v>
          </cell>
        </row>
        <row r="88">
          <cell r="A88" t="str">
            <v>T-DELL</v>
          </cell>
          <cell r="B88" t="str">
            <v>Dell Computer</v>
          </cell>
          <cell r="C88" t="str">
            <v>DELL</v>
          </cell>
          <cell r="D88" t="str">
            <v xml:space="preserve"> </v>
          </cell>
          <cell r="E88">
            <v>60.8125</v>
          </cell>
          <cell r="F88">
            <v>-100000</v>
          </cell>
          <cell r="G88">
            <v>6081250</v>
          </cell>
          <cell r="H88">
            <v>65.930451599999998</v>
          </cell>
          <cell r="I88">
            <v>511795.16</v>
          </cell>
          <cell r="J88">
            <v>50</v>
          </cell>
          <cell r="K88">
            <v>0.1778006166495375</v>
          </cell>
          <cell r="L88">
            <v>1.08125</v>
          </cell>
          <cell r="M88">
            <v>1.075702312392007E-2</v>
          </cell>
          <cell r="N88">
            <v>2.4565531030937473E-2</v>
          </cell>
          <cell r="O88">
            <v>0</v>
          </cell>
          <cell r="P88" t="str">
            <v>TECH</v>
          </cell>
          <cell r="Q88">
            <v>6081250</v>
          </cell>
          <cell r="R88">
            <v>511795.16</v>
          </cell>
          <cell r="S88">
            <v>300000</v>
          </cell>
          <cell r="T88" t="str">
            <v>DELL</v>
          </cell>
        </row>
        <row r="89">
          <cell r="A89" t="str">
            <v>T-MPH</v>
          </cell>
          <cell r="B89" t="str">
            <v>Championship Auto Racing</v>
          </cell>
          <cell r="C89" t="str">
            <v>MPH</v>
          </cell>
          <cell r="D89" t="str">
            <v xml:space="preserve"> </v>
          </cell>
          <cell r="E89">
            <v>28</v>
          </cell>
          <cell r="F89">
            <v>-214900</v>
          </cell>
          <cell r="G89">
            <v>6017200</v>
          </cell>
          <cell r="H89">
            <v>22.023861005118658</v>
          </cell>
          <cell r="I89">
            <v>-1284272.27</v>
          </cell>
          <cell r="J89">
            <v>15</v>
          </cell>
          <cell r="K89">
            <v>0.4642857142857143</v>
          </cell>
          <cell r="L89">
            <v>2.7936999999999999</v>
          </cell>
          <cell r="M89">
            <v>1.0643726132168853E-2</v>
          </cell>
          <cell r="N89">
            <v>2.4306797668136808E-2</v>
          </cell>
          <cell r="O89">
            <v>0</v>
          </cell>
          <cell r="P89" t="str">
            <v>ENTM</v>
          </cell>
          <cell r="Q89">
            <v>6017200</v>
          </cell>
          <cell r="R89">
            <v>-1284272.27</v>
          </cell>
          <cell r="S89">
            <v>-147743.75</v>
          </cell>
          <cell r="T89" t="str">
            <v>MPH</v>
          </cell>
        </row>
        <row r="90">
          <cell r="A90" t="str">
            <v>T-HTV</v>
          </cell>
          <cell r="B90" t="str">
            <v>Hearst Argyle TV</v>
          </cell>
          <cell r="C90" t="str">
            <v>HTV</v>
          </cell>
          <cell r="D90" t="str">
            <v xml:space="preserve"> </v>
          </cell>
          <cell r="E90">
            <v>26.3125</v>
          </cell>
          <cell r="F90">
            <v>-220000</v>
          </cell>
          <cell r="G90">
            <v>5788750</v>
          </cell>
          <cell r="H90">
            <v>31.19901640909092</v>
          </cell>
          <cell r="I90">
            <v>1075033.6100000001</v>
          </cell>
          <cell r="J90">
            <v>20</v>
          </cell>
          <cell r="K90">
            <v>0.23990498812351543</v>
          </cell>
          <cell r="L90">
            <v>1.3887499999999999</v>
          </cell>
          <cell r="M90">
            <v>1.0239624683838405E-2</v>
          </cell>
          <cell r="N90">
            <v>2.3383961809716639E-2</v>
          </cell>
          <cell r="O90">
            <v>0</v>
          </cell>
          <cell r="P90" t="str">
            <v>BROD</v>
          </cell>
          <cell r="Q90">
            <v>5788750</v>
          </cell>
          <cell r="R90">
            <v>1075033.6100000001</v>
          </cell>
          <cell r="S90">
            <v>151250</v>
          </cell>
          <cell r="T90" t="str">
            <v>HTV</v>
          </cell>
        </row>
        <row r="91">
          <cell r="A91" t="str">
            <v>T-MEH</v>
          </cell>
          <cell r="B91" t="str">
            <v>Midwest Express Holdings</v>
          </cell>
          <cell r="C91" t="str">
            <v>MEH</v>
          </cell>
          <cell r="D91" t="str">
            <v xml:space="preserve"> </v>
          </cell>
          <cell r="E91">
            <v>27.75</v>
          </cell>
          <cell r="F91">
            <v>-202500</v>
          </cell>
          <cell r="G91">
            <v>5619375</v>
          </cell>
          <cell r="H91">
            <v>30.221000592592588</v>
          </cell>
          <cell r="I91">
            <v>500377.61999999918</v>
          </cell>
          <cell r="J91">
            <v>24</v>
          </cell>
          <cell r="K91">
            <v>0.13513513513513514</v>
          </cell>
          <cell r="L91">
            <v>0.75937500000000002</v>
          </cell>
          <cell r="M91">
            <v>9.9400200315688941E-3</v>
          </cell>
          <cell r="N91">
            <v>2.2699762538454144E-2</v>
          </cell>
          <cell r="O91">
            <v>0</v>
          </cell>
          <cell r="P91" t="str">
            <v>AIRL</v>
          </cell>
          <cell r="Q91">
            <v>5619375</v>
          </cell>
          <cell r="R91">
            <v>500377.61999999918</v>
          </cell>
          <cell r="S91">
            <v>50625</v>
          </cell>
          <cell r="T91" t="str">
            <v>MEH</v>
          </cell>
        </row>
        <row r="92">
          <cell r="A92" t="str">
            <v>T-LHSPF</v>
          </cell>
          <cell r="B92" t="str">
            <v>Lernout &amp; Hauspie Speech Products</v>
          </cell>
          <cell r="C92" t="str">
            <v>LHSPF</v>
          </cell>
          <cell r="D92" t="str">
            <v xml:space="preserve"> </v>
          </cell>
          <cell r="E92">
            <v>40.5</v>
          </cell>
          <cell r="F92">
            <v>-130000</v>
          </cell>
          <cell r="G92">
            <v>5265000</v>
          </cell>
          <cell r="H92">
            <v>56.105548461538461</v>
          </cell>
          <cell r="I92">
            <v>2028721.3</v>
          </cell>
          <cell r="J92">
            <v>35</v>
          </cell>
          <cell r="K92">
            <v>0.13580246913580246</v>
          </cell>
          <cell r="L92">
            <v>0.71499999999999997</v>
          </cell>
          <cell r="M92">
            <v>9.3131719214699545E-3</v>
          </cell>
          <cell r="N92">
            <v>2.1268245981975055E-2</v>
          </cell>
          <cell r="O92">
            <v>0</v>
          </cell>
          <cell r="P92" t="str">
            <v>SOFT</v>
          </cell>
          <cell r="Q92">
            <v>5265000</v>
          </cell>
          <cell r="R92">
            <v>2530463.09</v>
          </cell>
          <cell r="S92">
            <v>146250</v>
          </cell>
          <cell r="T92" t="str">
            <v>LHSPF</v>
          </cell>
        </row>
        <row r="93">
          <cell r="A93" t="str">
            <v>T-ISCA</v>
          </cell>
          <cell r="B93" t="str">
            <v>International Speedway</v>
          </cell>
          <cell r="C93" t="str">
            <v>ISCA</v>
          </cell>
          <cell r="D93" t="str">
            <v xml:space="preserve"> </v>
          </cell>
          <cell r="E93">
            <v>35.5</v>
          </cell>
          <cell r="F93">
            <v>-144100</v>
          </cell>
          <cell r="G93">
            <v>5115550</v>
          </cell>
          <cell r="H93">
            <v>29.991650381679392</v>
          </cell>
          <cell r="I93">
            <v>-793753.18</v>
          </cell>
          <cell r="J93">
            <v>20</v>
          </cell>
          <cell r="K93">
            <v>0.43661971830985913</v>
          </cell>
          <cell r="L93">
            <v>2.2335500000000001</v>
          </cell>
          <cell r="M93">
            <v>9.0488122740504523E-3</v>
          </cell>
          <cell r="N93">
            <v>2.0664534802106838E-2</v>
          </cell>
          <cell r="O93">
            <v>0</v>
          </cell>
          <cell r="P93" t="str">
            <v>ENTM</v>
          </cell>
          <cell r="Q93">
            <v>5115550</v>
          </cell>
          <cell r="R93">
            <v>-793753.18</v>
          </cell>
          <cell r="S93">
            <v>-90062.5</v>
          </cell>
          <cell r="T93" t="str">
            <v>ISCA</v>
          </cell>
        </row>
        <row r="94">
          <cell r="A94" t="str">
            <v>T-PPDI</v>
          </cell>
          <cell r="B94" t="str">
            <v>Pharmaceutical Product Development Inc.</v>
          </cell>
          <cell r="C94" t="str">
            <v>PPDI</v>
          </cell>
          <cell r="D94" t="str">
            <v xml:space="preserve"> </v>
          </cell>
          <cell r="E94">
            <v>28.625</v>
          </cell>
          <cell r="F94">
            <v>-125000</v>
          </cell>
          <cell r="G94">
            <v>3578125</v>
          </cell>
          <cell r="H94">
            <v>26.31712336</v>
          </cell>
          <cell r="I94">
            <v>-288484.58</v>
          </cell>
          <cell r="J94">
            <v>19</v>
          </cell>
          <cell r="K94">
            <v>0.33624454148471616</v>
          </cell>
          <cell r="L94">
            <v>1.203125</v>
          </cell>
          <cell r="M94">
            <v>6.3292864732212122E-3</v>
          </cell>
          <cell r="N94">
            <v>1.4454025195489932E-2</v>
          </cell>
          <cell r="O94">
            <v>0</v>
          </cell>
          <cell r="P94" t="str">
            <v>HEAL</v>
          </cell>
          <cell r="Q94">
            <v>3578125</v>
          </cell>
          <cell r="R94">
            <v>-288484.58</v>
          </cell>
          <cell r="S94">
            <v>-78125</v>
          </cell>
          <cell r="T94" t="str">
            <v>PPDI</v>
          </cell>
        </row>
        <row r="95">
          <cell r="A95" t="str">
            <v>T-LUV</v>
          </cell>
          <cell r="B95" t="str">
            <v>Southwest Airlines</v>
          </cell>
          <cell r="C95" t="str">
            <v>LUV</v>
          </cell>
          <cell r="D95" t="str">
            <v xml:space="preserve"> </v>
          </cell>
          <cell r="E95">
            <v>21.6875</v>
          </cell>
          <cell r="F95">
            <v>-40000</v>
          </cell>
          <cell r="G95">
            <v>867500</v>
          </cell>
          <cell r="H95">
            <v>22.145803750000002</v>
          </cell>
          <cell r="I95">
            <v>18332.150000000001</v>
          </cell>
          <cell r="J95">
            <v>29</v>
          </cell>
          <cell r="K95">
            <v>-0.33717579250720459</v>
          </cell>
          <cell r="L95">
            <v>-0.29249999999999998</v>
          </cell>
          <cell r="M95">
            <v>5.9313657317423656E-3</v>
          </cell>
          <cell r="N95">
            <v>1.3545304054887792E-2</v>
          </cell>
          <cell r="O95">
            <v>0</v>
          </cell>
          <cell r="P95" t="str">
            <v>AIRL</v>
          </cell>
          <cell r="Q95">
            <v>3353169.1287295111</v>
          </cell>
          <cell r="R95">
            <v>18332.15000000014</v>
          </cell>
          <cell r="S95">
            <v>27500</v>
          </cell>
          <cell r="T95" t="str">
            <v>LUV</v>
          </cell>
        </row>
        <row r="96">
          <cell r="A96" t="str">
            <v>T-MESA</v>
          </cell>
          <cell r="B96" t="str">
            <v>Mesa Airlines</v>
          </cell>
          <cell r="C96" t="str">
            <v>MESA</v>
          </cell>
          <cell r="D96" t="str">
            <v xml:space="preserve"> </v>
          </cell>
          <cell r="E96">
            <v>8</v>
          </cell>
          <cell r="F96">
            <v>-364000</v>
          </cell>
          <cell r="G96">
            <v>2912000</v>
          </cell>
          <cell r="H96">
            <v>4.9951686263736264</v>
          </cell>
          <cell r="I96">
            <v>-1093758.6200000001</v>
          </cell>
          <cell r="J96">
            <v>8</v>
          </cell>
          <cell r="K96">
            <v>0</v>
          </cell>
          <cell r="L96">
            <v>0</v>
          </cell>
          <cell r="M96">
            <v>5.1509889145907898E-3</v>
          </cell>
          <cell r="N96">
            <v>1.1763178024598548E-2</v>
          </cell>
          <cell r="O96">
            <v>0</v>
          </cell>
          <cell r="P96" t="str">
            <v>AIRL</v>
          </cell>
          <cell r="Q96">
            <v>2912000</v>
          </cell>
          <cell r="R96">
            <v>-1203296.46</v>
          </cell>
          <cell r="S96">
            <v>48625</v>
          </cell>
          <cell r="T96" t="str">
            <v>MESA</v>
          </cell>
        </row>
        <row r="97">
          <cell r="A97" t="str">
            <v>T-COMR</v>
          </cell>
          <cell r="B97" t="str">
            <v>Comair Holdings</v>
          </cell>
          <cell r="C97" t="str">
            <v>COMR</v>
          </cell>
          <cell r="D97" t="str">
            <v xml:space="preserve"> </v>
          </cell>
          <cell r="E97">
            <v>30.625</v>
          </cell>
          <cell r="F97">
            <v>-95000</v>
          </cell>
          <cell r="G97">
            <v>2909375</v>
          </cell>
          <cell r="H97">
            <v>31.871468210526317</v>
          </cell>
          <cell r="I97">
            <v>118414.48</v>
          </cell>
          <cell r="J97">
            <v>23</v>
          </cell>
          <cell r="K97">
            <v>0.24897959183673468</v>
          </cell>
          <cell r="L97">
            <v>0.72437499999999999</v>
          </cell>
          <cell r="M97">
            <v>5.1463455952567242E-3</v>
          </cell>
          <cell r="N97">
            <v>1.1752574198254259E-2</v>
          </cell>
          <cell r="O97">
            <v>0</v>
          </cell>
          <cell r="P97" t="str">
            <v>AIRL</v>
          </cell>
          <cell r="Q97">
            <v>2909375</v>
          </cell>
          <cell r="R97">
            <v>118414.48</v>
          </cell>
          <cell r="S97">
            <v>142500</v>
          </cell>
          <cell r="T97" t="str">
            <v>COMR</v>
          </cell>
        </row>
        <row r="98">
          <cell r="A98" t="str">
            <v>T-CKE</v>
          </cell>
          <cell r="B98" t="str">
            <v>Carmike</v>
          </cell>
          <cell r="C98" t="str">
            <v>CKE</v>
          </cell>
          <cell r="D98" t="str">
            <v xml:space="preserve"> </v>
          </cell>
          <cell r="E98">
            <v>20</v>
          </cell>
          <cell r="F98">
            <v>-126000</v>
          </cell>
          <cell r="G98">
            <v>2520000</v>
          </cell>
          <cell r="H98">
            <v>25.322809047619039</v>
          </cell>
          <cell r="I98">
            <v>670673.93999999994</v>
          </cell>
          <cell r="J98">
            <v>12</v>
          </cell>
          <cell r="K98">
            <v>0.4</v>
          </cell>
          <cell r="L98">
            <v>1.008</v>
          </cell>
          <cell r="M98">
            <v>4.4575865607035681E-3</v>
          </cell>
          <cell r="N98">
            <v>1.0179673290517974E-2</v>
          </cell>
          <cell r="O98">
            <v>0</v>
          </cell>
          <cell r="P98" t="str">
            <v>ENTM</v>
          </cell>
          <cell r="Q98">
            <v>2520000</v>
          </cell>
          <cell r="R98">
            <v>499027.28</v>
          </cell>
          <cell r="S98">
            <v>55125</v>
          </cell>
          <cell r="T98" t="str">
            <v>CKE</v>
          </cell>
        </row>
        <row r="99">
          <cell r="A99" t="str">
            <v>T-PAX</v>
          </cell>
          <cell r="B99" t="str">
            <v>Paxson Communications</v>
          </cell>
          <cell r="C99" t="str">
            <v>PAX</v>
          </cell>
          <cell r="D99" t="str">
            <v xml:space="preserve"> </v>
          </cell>
          <cell r="E99">
            <v>7.25</v>
          </cell>
          <cell r="F99">
            <v>-335000</v>
          </cell>
          <cell r="G99">
            <v>2428750</v>
          </cell>
          <cell r="H99">
            <v>6.6341327761194018</v>
          </cell>
          <cell r="I99">
            <v>-206315.51999999999</v>
          </cell>
          <cell r="J99">
            <v>3.5</v>
          </cell>
          <cell r="K99">
            <v>0.51724137931034486</v>
          </cell>
          <cell r="L99">
            <v>1.2562500000000001</v>
          </cell>
          <cell r="M99">
            <v>4.2961759362336472E-3</v>
          </cell>
          <cell r="N99">
            <v>9.8110640890260049E-3</v>
          </cell>
          <cell r="O99">
            <v>0</v>
          </cell>
          <cell r="P99" t="str">
            <v>BROD</v>
          </cell>
          <cell r="Q99">
            <v>2428750</v>
          </cell>
          <cell r="R99">
            <v>-206315.51999999999</v>
          </cell>
          <cell r="S99">
            <v>62812.5</v>
          </cell>
          <cell r="T99" t="str">
            <v>PAX</v>
          </cell>
        </row>
        <row r="100">
          <cell r="A100" t="str">
            <v>T-CAKE</v>
          </cell>
          <cell r="B100" t="str">
            <v>Cheesecake Factory</v>
          </cell>
          <cell r="C100" t="str">
            <v>CAKE</v>
          </cell>
          <cell r="D100" t="str">
            <v xml:space="preserve"> </v>
          </cell>
          <cell r="E100">
            <v>26</v>
          </cell>
          <cell r="F100">
            <v>-91000</v>
          </cell>
          <cell r="G100">
            <v>2366000</v>
          </cell>
          <cell r="H100">
            <v>25.203830000000004</v>
          </cell>
          <cell r="I100">
            <v>-72451.470000000205</v>
          </cell>
          <cell r="J100">
            <v>18</v>
          </cell>
          <cell r="K100">
            <v>0.30769230769230771</v>
          </cell>
          <cell r="L100">
            <v>0.72799999999999998</v>
          </cell>
          <cell r="M100">
            <v>4.1851784931050172E-3</v>
          </cell>
          <cell r="N100">
            <v>9.5575821449863201E-3</v>
          </cell>
          <cell r="O100">
            <v>0</v>
          </cell>
          <cell r="P100" t="str">
            <v>REST</v>
          </cell>
          <cell r="Q100">
            <v>2366000</v>
          </cell>
          <cell r="R100">
            <v>1378706.68</v>
          </cell>
          <cell r="S100">
            <v>73937.5</v>
          </cell>
          <cell r="T100" t="str">
            <v>CAKE</v>
          </cell>
        </row>
        <row r="101">
          <cell r="A101" t="str">
            <v>T-WMS</v>
          </cell>
          <cell r="B101" t="str">
            <v>WMS Industries</v>
          </cell>
          <cell r="C101" t="str">
            <v>WMS</v>
          </cell>
          <cell r="D101" t="str">
            <v xml:space="preserve"> </v>
          </cell>
          <cell r="E101">
            <v>7.4375</v>
          </cell>
          <cell r="F101">
            <v>-150000</v>
          </cell>
          <cell r="G101">
            <v>1115625</v>
          </cell>
          <cell r="H101">
            <v>9.6505935333333337</v>
          </cell>
          <cell r="I101">
            <v>331964.03000000003</v>
          </cell>
          <cell r="J101">
            <v>6</v>
          </cell>
          <cell r="K101">
            <v>0.19327731092436976</v>
          </cell>
          <cell r="L101">
            <v>0.21562500000000001</v>
          </cell>
          <cell r="M101">
            <v>1.9734107169781423E-3</v>
          </cell>
          <cell r="N101">
            <v>4.5066261963230617E-3</v>
          </cell>
          <cell r="O101">
            <v>0</v>
          </cell>
          <cell r="P101" t="str">
            <v>MANU</v>
          </cell>
          <cell r="Q101">
            <v>1115625</v>
          </cell>
          <cell r="R101">
            <v>821470.97</v>
          </cell>
          <cell r="S101">
            <v>37500</v>
          </cell>
          <cell r="T101" t="str">
            <v>WMS</v>
          </cell>
        </row>
        <row r="102">
          <cell r="A102" t="str">
            <v>T-SCHK</v>
          </cell>
          <cell r="B102" t="str">
            <v>Schick Technology</v>
          </cell>
          <cell r="C102" t="str">
            <v>SCHK</v>
          </cell>
          <cell r="D102" t="str">
            <v xml:space="preserve"> </v>
          </cell>
          <cell r="E102">
            <v>15</v>
          </cell>
          <cell r="F102">
            <v>-50600</v>
          </cell>
          <cell r="G102">
            <v>759000</v>
          </cell>
          <cell r="H102">
            <v>18.552247035573124</v>
          </cell>
          <cell r="I102">
            <v>179743.7</v>
          </cell>
          <cell r="J102">
            <v>10</v>
          </cell>
          <cell r="K102">
            <v>0.33333333333333331</v>
          </cell>
          <cell r="L102">
            <v>0.253</v>
          </cell>
          <cell r="M102">
            <v>1.3425826188785748E-3</v>
          </cell>
          <cell r="N102">
            <v>3.0660206458345807E-3</v>
          </cell>
          <cell r="O102">
            <v>0</v>
          </cell>
          <cell r="P102" t="str">
            <v>MEDS</v>
          </cell>
          <cell r="Q102">
            <v>759000</v>
          </cell>
          <cell r="R102">
            <v>179743.7</v>
          </cell>
          <cell r="S102">
            <v>63250</v>
          </cell>
          <cell r="T102" t="str">
            <v>SCHK</v>
          </cell>
        </row>
        <row r="103">
          <cell r="A103" t="str">
            <v>T-AWA</v>
          </cell>
          <cell r="B103" t="str">
            <v xml:space="preserve">America West Airlines </v>
          </cell>
          <cell r="C103" t="str">
            <v>AWA</v>
          </cell>
          <cell r="D103" t="str">
            <v xml:space="preserve"> </v>
          </cell>
          <cell r="E103">
            <v>14.125</v>
          </cell>
          <cell r="F103">
            <v>-50000</v>
          </cell>
          <cell r="G103">
            <v>706250</v>
          </cell>
          <cell r="H103">
            <v>13.9170354</v>
          </cell>
          <cell r="I103">
            <v>-10398.23</v>
          </cell>
          <cell r="J103">
            <v>35</v>
          </cell>
          <cell r="K103">
            <v>-1.4778761061946903</v>
          </cell>
          <cell r="L103">
            <v>-1.04375</v>
          </cell>
          <cell r="M103">
            <v>1.2492740113082916E-3</v>
          </cell>
          <cell r="N103">
            <v>2.8529342307255239E-3</v>
          </cell>
          <cell r="O103">
            <v>0</v>
          </cell>
          <cell r="P103" t="str">
            <v>AIRL</v>
          </cell>
          <cell r="Q103">
            <v>706250</v>
          </cell>
          <cell r="R103">
            <v>54384.029999999322</v>
          </cell>
          <cell r="S103">
            <v>6250</v>
          </cell>
          <cell r="T103" t="str">
            <v>AWA</v>
          </cell>
        </row>
        <row r="104">
          <cell r="A104" t="str">
            <v>T-PSON</v>
          </cell>
          <cell r="B104" t="str">
            <v>Paul-Son Gaming</v>
          </cell>
          <cell r="C104" t="str">
            <v>PSON</v>
          </cell>
          <cell r="D104" t="str">
            <v xml:space="preserve"> </v>
          </cell>
          <cell r="E104">
            <v>7.4375</v>
          </cell>
          <cell r="F104">
            <v>-53340</v>
          </cell>
          <cell r="G104">
            <v>396716.25</v>
          </cell>
          <cell r="H104">
            <v>19.987244844394453</v>
          </cell>
          <cell r="I104">
            <v>669403.39</v>
          </cell>
          <cell r="J104">
            <v>5</v>
          </cell>
          <cell r="K104">
            <v>0.32773109243697479</v>
          </cell>
          <cell r="L104">
            <v>0.13001625</v>
          </cell>
          <cell r="M104">
            <v>7.0174485095742738E-4</v>
          </cell>
          <cell r="N104">
            <v>1.6025562754124808E-3</v>
          </cell>
          <cell r="O104">
            <v>0</v>
          </cell>
          <cell r="P104" t="str">
            <v>MANU</v>
          </cell>
          <cell r="Q104">
            <v>396716.25</v>
          </cell>
          <cell r="R104">
            <v>8919.5899999999783</v>
          </cell>
          <cell r="S104">
            <v>-23336.25</v>
          </cell>
          <cell r="T104" t="str">
            <v>PSON</v>
          </cell>
        </row>
        <row r="105">
          <cell r="A105" t="str">
            <v>T-TSATA</v>
          </cell>
          <cell r="B105" t="str">
            <v>TCI Satellite Entertainment</v>
          </cell>
          <cell r="C105" t="str">
            <v>TSATA</v>
          </cell>
          <cell r="D105" t="str">
            <v>P</v>
          </cell>
          <cell r="E105">
            <v>1.125</v>
          </cell>
          <cell r="F105">
            <v>-100000</v>
          </cell>
          <cell r="G105">
            <v>112500</v>
          </cell>
          <cell r="H105" t="str">
            <v xml:space="preserve"> </v>
          </cell>
          <cell r="I105">
            <v>1787757.89</v>
          </cell>
          <cell r="J105">
            <v>3</v>
          </cell>
          <cell r="K105">
            <v>-1.6666666666666667</v>
          </cell>
          <cell r="L105">
            <v>-0.1875</v>
          </cell>
          <cell r="M105">
            <v>1.9899940003140931E-4</v>
          </cell>
          <cell r="N105">
            <v>4.5444970046955242E-4</v>
          </cell>
          <cell r="O105">
            <v>0</v>
          </cell>
          <cell r="P105" t="str">
            <v>ENTM</v>
          </cell>
          <cell r="Q105">
            <v>112500</v>
          </cell>
          <cell r="R105">
            <v>38328.050000000003</v>
          </cell>
          <cell r="S105">
            <v>-6250</v>
          </cell>
          <cell r="T105" t="str">
            <v>TSATA</v>
          </cell>
        </row>
        <row r="106">
          <cell r="A106" t="str">
            <v>T-TCPI</v>
          </cell>
          <cell r="B106" t="str">
            <v>Tech Chemicals &amp; Products Inc.</v>
          </cell>
          <cell r="C106" t="str">
            <v>TCPI</v>
          </cell>
          <cell r="D106" t="str">
            <v xml:space="preserve"> </v>
          </cell>
          <cell r="E106">
            <v>2</v>
          </cell>
          <cell r="F106">
            <v>-35500</v>
          </cell>
          <cell r="G106">
            <v>71000</v>
          </cell>
          <cell r="H106">
            <v>12.681829577464788</v>
          </cell>
          <cell r="I106">
            <v>379204.95</v>
          </cell>
          <cell r="J106">
            <v>0</v>
          </cell>
          <cell r="K106">
            <v>1</v>
          </cell>
          <cell r="L106">
            <v>7.0999999999999994E-2</v>
          </cell>
          <cell r="M106">
            <v>1.2559073246426721E-4</v>
          </cell>
          <cell r="N106">
            <v>2.8680825540745088E-4</v>
          </cell>
          <cell r="O106">
            <v>0</v>
          </cell>
          <cell r="P106" t="str">
            <v>MEDS</v>
          </cell>
          <cell r="Q106">
            <v>71000</v>
          </cell>
          <cell r="R106">
            <v>357480.39</v>
          </cell>
          <cell r="S106">
            <v>13312.5</v>
          </cell>
          <cell r="T106" t="str">
            <v>TCPI</v>
          </cell>
        </row>
        <row r="107">
          <cell r="A107" t="str">
            <v>T-OVONE</v>
          </cell>
          <cell r="B107" t="str">
            <v>Optical Imaging Systems</v>
          </cell>
          <cell r="C107" t="str">
            <v>OVONE</v>
          </cell>
          <cell r="D107" t="str">
            <v xml:space="preserve"> </v>
          </cell>
          <cell r="E107">
            <v>6.25E-2</v>
          </cell>
          <cell r="F107">
            <v>-445492</v>
          </cell>
          <cell r="G107">
            <v>27843.25</v>
          </cell>
          <cell r="H107">
            <v>4.16717404577411</v>
          </cell>
          <cell r="I107">
            <v>1828599.45</v>
          </cell>
          <cell r="J107">
            <v>0</v>
          </cell>
          <cell r="K107">
            <v>1</v>
          </cell>
          <cell r="L107">
            <v>2.784325E-2</v>
          </cell>
          <cell r="M107">
            <v>4.9251467065995885E-5</v>
          </cell>
          <cell r="N107">
            <v>1.1247428108976769E-4</v>
          </cell>
          <cell r="O107">
            <v>0</v>
          </cell>
          <cell r="P107" t="str">
            <v>TECH</v>
          </cell>
          <cell r="Q107">
            <v>27843.25</v>
          </cell>
          <cell r="R107">
            <v>389805.5</v>
          </cell>
          <cell r="S107">
            <v>0</v>
          </cell>
          <cell r="T107" t="str">
            <v>OVONE</v>
          </cell>
        </row>
        <row r="108">
          <cell r="A108" t="str">
            <v>T-BIOW</v>
          </cell>
          <cell r="B108" t="str">
            <v>BioMedical Waste Systems Inc.</v>
          </cell>
          <cell r="C108" t="str">
            <v>BIOW</v>
          </cell>
          <cell r="D108" t="str">
            <v xml:space="preserve"> </v>
          </cell>
          <cell r="E108">
            <v>0.02</v>
          </cell>
          <cell r="F108">
            <v>-200000</v>
          </cell>
          <cell r="G108">
            <v>4000</v>
          </cell>
          <cell r="H108">
            <v>3.5335074999999998</v>
          </cell>
          <cell r="I108">
            <v>702701.5</v>
          </cell>
          <cell r="J108">
            <v>0.01</v>
          </cell>
          <cell r="K108">
            <v>0.5</v>
          </cell>
          <cell r="L108">
            <v>2E-3</v>
          </cell>
          <cell r="M108">
            <v>7.0755342233389974E-6</v>
          </cell>
          <cell r="N108">
            <v>1.6158211572250754E-5</v>
          </cell>
          <cell r="O108">
            <v>0</v>
          </cell>
          <cell r="P108" t="str">
            <v>INDL</v>
          </cell>
          <cell r="Q108">
            <v>4000</v>
          </cell>
          <cell r="R108">
            <v>0</v>
          </cell>
          <cell r="S108">
            <v>0</v>
          </cell>
          <cell r="T108" t="str">
            <v>BIOW</v>
          </cell>
        </row>
        <row r="109">
          <cell r="A109" t="str">
            <v>T-PAAN</v>
          </cell>
          <cell r="B109" t="str">
            <v>PanAm Corp.</v>
          </cell>
          <cell r="C109" t="str">
            <v>PAAN</v>
          </cell>
          <cell r="D109" t="str">
            <v xml:space="preserve"> </v>
          </cell>
          <cell r="E109">
            <v>0.01</v>
          </cell>
          <cell r="F109">
            <v>-379400</v>
          </cell>
          <cell r="G109">
            <v>3794</v>
          </cell>
          <cell r="H109">
            <v>8.8327443068002136</v>
          </cell>
          <cell r="I109">
            <v>3347349.19</v>
          </cell>
          <cell r="J109">
            <v>0</v>
          </cell>
          <cell r="K109">
            <v>1</v>
          </cell>
          <cell r="L109">
            <v>3.7940000000000001E-3</v>
          </cell>
          <cell r="M109">
            <v>6.7111442108370389E-6</v>
          </cell>
          <cell r="N109">
            <v>1.5326063676279841E-5</v>
          </cell>
          <cell r="O109">
            <v>0</v>
          </cell>
          <cell r="P109" t="str">
            <v>AIRL</v>
          </cell>
          <cell r="Q109">
            <v>3794</v>
          </cell>
          <cell r="R109">
            <v>7588</v>
          </cell>
          <cell r="S109">
            <v>0</v>
          </cell>
          <cell r="T109" t="str">
            <v>PAAN</v>
          </cell>
        </row>
        <row r="110">
          <cell r="A110" t="str">
            <v>T-TOWVQ</v>
          </cell>
          <cell r="B110" t="str">
            <v>Stratosphere (Rights)</v>
          </cell>
          <cell r="C110" t="str">
            <v>TOWVQ</v>
          </cell>
          <cell r="D110" t="str">
            <v xml:space="preserve"> </v>
          </cell>
          <cell r="E110">
            <v>0.01</v>
          </cell>
          <cell r="F110">
            <v>-153100</v>
          </cell>
          <cell r="G110">
            <v>1531</v>
          </cell>
          <cell r="H110">
            <v>10.243013063357283</v>
          </cell>
          <cell r="I110">
            <v>1566674.3</v>
          </cell>
          <cell r="J110">
            <v>0</v>
          </cell>
          <cell r="K110">
            <v>1</v>
          </cell>
          <cell r="L110">
            <v>1.531E-3</v>
          </cell>
          <cell r="M110">
            <v>2.7081607239830013E-6</v>
          </cell>
          <cell r="N110">
            <v>6.1845554792789762E-6</v>
          </cell>
          <cell r="O110">
            <v>0</v>
          </cell>
          <cell r="P110" t="str">
            <v>CASI</v>
          </cell>
          <cell r="Q110">
            <v>1531</v>
          </cell>
          <cell r="R110">
            <v>6889.5</v>
          </cell>
          <cell r="S110">
            <v>0</v>
          </cell>
          <cell r="T110" t="str">
            <v>TOWVQ</v>
          </cell>
        </row>
        <row r="111">
          <cell r="A111" t="str">
            <v>T-WPACQ</v>
          </cell>
          <cell r="B111" t="str">
            <v>Western Pacific Airlines</v>
          </cell>
          <cell r="C111" t="str">
            <v>WPACQ</v>
          </cell>
          <cell r="D111" t="str">
            <v xml:space="preserve"> </v>
          </cell>
          <cell r="E111">
            <v>8.9999999999999993E-3</v>
          </cell>
          <cell r="F111">
            <v>-169700</v>
          </cell>
          <cell r="G111">
            <v>1527.3</v>
          </cell>
          <cell r="H111">
            <v>14.464031526222746</v>
          </cell>
          <cell r="I111">
            <v>2453018.85</v>
          </cell>
          <cell r="J111">
            <v>0</v>
          </cell>
          <cell r="K111">
            <v>1</v>
          </cell>
          <cell r="L111">
            <v>1.5272999999999999E-3</v>
          </cell>
          <cell r="M111">
            <v>2.7016158548264126E-6</v>
          </cell>
          <cell r="N111">
            <v>6.1696091335746443E-6</v>
          </cell>
          <cell r="O111">
            <v>0</v>
          </cell>
          <cell r="P111" t="str">
            <v>AIRL</v>
          </cell>
          <cell r="Q111">
            <v>1527.3</v>
          </cell>
          <cell r="R111">
            <v>6109.2000000001863</v>
          </cell>
          <cell r="S111">
            <v>169.70000000018626</v>
          </cell>
          <cell r="T111" t="str">
            <v>WPACQ</v>
          </cell>
        </row>
        <row r="112">
          <cell r="A112" t="str">
            <v>T-CVII</v>
          </cell>
          <cell r="B112" t="str">
            <v>Conversion Industries Inc.</v>
          </cell>
          <cell r="C112" t="str">
            <v>CVII</v>
          </cell>
          <cell r="D112" t="str">
            <v>P</v>
          </cell>
          <cell r="E112">
            <v>0.01</v>
          </cell>
          <cell r="F112">
            <v>-33900</v>
          </cell>
          <cell r="G112">
            <v>339</v>
          </cell>
          <cell r="H112" t="str">
            <v xml:space="preserve"> </v>
          </cell>
          <cell r="I112">
            <v>935517.33</v>
          </cell>
          <cell r="J112">
            <v>0.03</v>
          </cell>
          <cell r="K112">
            <v>-2</v>
          </cell>
          <cell r="L112">
            <v>-6.7799999999999989E-4</v>
          </cell>
          <cell r="M112">
            <v>5.9965152542797999E-7</v>
          </cell>
          <cell r="N112">
            <v>1.3694084307482514E-6</v>
          </cell>
          <cell r="O112">
            <v>0</v>
          </cell>
          <cell r="P112" t="str">
            <v>FINL</v>
          </cell>
          <cell r="Q112">
            <v>339</v>
          </cell>
          <cell r="R112">
            <v>0</v>
          </cell>
          <cell r="S112">
            <v>0</v>
          </cell>
          <cell r="T112" t="str">
            <v>CVII</v>
          </cell>
        </row>
        <row r="113">
          <cell r="A113" t="str">
            <v>T-CENL</v>
          </cell>
          <cell r="B113" t="str">
            <v>Centennial Technologies</v>
          </cell>
          <cell r="C113" t="str">
            <v>CENL</v>
          </cell>
          <cell r="D113" t="str">
            <v xml:space="preserve"> </v>
          </cell>
          <cell r="E113">
            <v>0.82</v>
          </cell>
          <cell r="F113">
            <v>-478000</v>
          </cell>
          <cell r="G113">
            <v>391960</v>
          </cell>
          <cell r="H113">
            <v>26.535000941422599</v>
          </cell>
          <cell r="I113">
            <v>12291770.450000003</v>
          </cell>
          <cell r="J113">
            <v>0.5</v>
          </cell>
          <cell r="K113">
            <v>0.39024390243902435</v>
          </cell>
          <cell r="L113">
            <v>0.15295999999999996</v>
          </cell>
          <cell r="M113">
            <v>0</v>
          </cell>
          <cell r="N113">
            <v>0</v>
          </cell>
          <cell r="O113">
            <v>0</v>
          </cell>
          <cell r="P113" t="str">
            <v>TECH</v>
          </cell>
          <cell r="Q113">
            <v>0</v>
          </cell>
          <cell r="R113">
            <v>683540</v>
          </cell>
          <cell r="S113">
            <v>0</v>
          </cell>
          <cell r="T113" t="str">
            <v>CENL</v>
          </cell>
        </row>
        <row r="115">
          <cell r="B115" t="str">
            <v>FULL BOXES</v>
          </cell>
        </row>
        <row r="116">
          <cell r="A116" t="str">
            <v>T-WEBS</v>
          </cell>
          <cell r="B116" t="str">
            <v>Websecure</v>
          </cell>
          <cell r="C116" t="str">
            <v>WEBS</v>
          </cell>
          <cell r="D116" t="str">
            <v>T</v>
          </cell>
          <cell r="E116">
            <v>0.01</v>
          </cell>
          <cell r="F116">
            <v>0</v>
          </cell>
          <cell r="G116">
            <v>0</v>
          </cell>
          <cell r="H116" t="str">
            <v xml:space="preserve"> </v>
          </cell>
          <cell r="I116">
            <v>29236.25</v>
          </cell>
          <cell r="J116">
            <v>0.01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 t="str">
            <v>TECH</v>
          </cell>
          <cell r="Q116">
            <v>0</v>
          </cell>
          <cell r="R116">
            <v>0</v>
          </cell>
          <cell r="S116">
            <v>0</v>
          </cell>
          <cell r="T116" t="str">
            <v>WEBS</v>
          </cell>
        </row>
        <row r="117">
          <cell r="A117" t="str">
            <v>T-UHS</v>
          </cell>
          <cell r="B117" t="str">
            <v>Universal Health Services</v>
          </cell>
          <cell r="C117" t="str">
            <v>UHS</v>
          </cell>
          <cell r="D117" t="str">
            <v>T</v>
          </cell>
          <cell r="E117">
            <v>53.625</v>
          </cell>
          <cell r="F117">
            <v>0</v>
          </cell>
          <cell r="G117">
            <v>0</v>
          </cell>
          <cell r="H117" t="str">
            <v xml:space="preserve"> </v>
          </cell>
          <cell r="I117">
            <v>5345647.3600000003</v>
          </cell>
          <cell r="J117">
            <v>40</v>
          </cell>
          <cell r="K117">
            <v>0.25407925407925408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 t="str">
            <v>HOSP</v>
          </cell>
          <cell r="Q117">
            <v>0</v>
          </cell>
          <cell r="R117">
            <v>-9.3132257461547852E-10</v>
          </cell>
          <cell r="S117">
            <v>0</v>
          </cell>
          <cell r="T117" t="str">
            <v>UHS</v>
          </cell>
        </row>
        <row r="118">
          <cell r="A118" t="str">
            <v>T-TPS</v>
          </cell>
          <cell r="B118" t="str">
            <v>Top Source Technology, Inc.</v>
          </cell>
          <cell r="C118" t="str">
            <v>TPS</v>
          </cell>
          <cell r="D118" t="str">
            <v>T</v>
          </cell>
          <cell r="E118">
            <v>1.1875</v>
          </cell>
          <cell r="F118">
            <v>0</v>
          </cell>
          <cell r="G118">
            <v>0</v>
          </cell>
          <cell r="H118" t="str">
            <v xml:space="preserve"> </v>
          </cell>
          <cell r="I118">
            <v>1627299.57</v>
          </cell>
          <cell r="J118">
            <v>1</v>
          </cell>
          <cell r="K118">
            <v>0.15789473684210525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 t="str">
            <v>TECH</v>
          </cell>
          <cell r="Q118">
            <v>0</v>
          </cell>
          <cell r="R118">
            <v>0</v>
          </cell>
          <cell r="S118">
            <v>0</v>
          </cell>
          <cell r="T118" t="str">
            <v>TPS</v>
          </cell>
        </row>
        <row r="119">
          <cell r="A119" t="str">
            <v>T-SYSF</v>
          </cell>
          <cell r="B119" t="str">
            <v>Systemsoft Corp.</v>
          </cell>
          <cell r="C119" t="str">
            <v>SYSF</v>
          </cell>
          <cell r="D119" t="str">
            <v>T</v>
          </cell>
          <cell r="E119">
            <v>0.375</v>
          </cell>
          <cell r="F119">
            <v>0</v>
          </cell>
          <cell r="G119">
            <v>0</v>
          </cell>
          <cell r="H119" t="str">
            <v xml:space="preserve"> </v>
          </cell>
          <cell r="I119">
            <v>1282763.94</v>
          </cell>
          <cell r="J119">
            <v>8</v>
          </cell>
          <cell r="K119">
            <v>-20.333333333333332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 t="str">
            <v>SOFT</v>
          </cell>
          <cell r="Q119">
            <v>0</v>
          </cell>
          <cell r="R119">
            <v>2.3283064365386963E-10</v>
          </cell>
          <cell r="S119">
            <v>0</v>
          </cell>
          <cell r="T119" t="str">
            <v>SYSF</v>
          </cell>
        </row>
        <row r="120">
          <cell r="A120" t="str">
            <v>T-SEVL</v>
          </cell>
          <cell r="B120" t="str">
            <v>Seventh Level</v>
          </cell>
          <cell r="C120" t="str">
            <v>SEVL</v>
          </cell>
          <cell r="D120" t="str">
            <v>T</v>
          </cell>
          <cell r="E120">
            <v>3.5</v>
          </cell>
          <cell r="F120">
            <v>0</v>
          </cell>
          <cell r="G120">
            <v>0</v>
          </cell>
          <cell r="H120" t="str">
            <v xml:space="preserve"> </v>
          </cell>
          <cell r="I120">
            <v>303800.3</v>
          </cell>
          <cell r="J120">
            <v>11</v>
          </cell>
          <cell r="K120">
            <v>-2.1428571428571428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 t="str">
            <v>SOFT</v>
          </cell>
          <cell r="Q120">
            <v>0</v>
          </cell>
          <cell r="R120">
            <v>0</v>
          </cell>
          <cell r="S120">
            <v>0</v>
          </cell>
          <cell r="T120" t="str">
            <v>SEVL</v>
          </cell>
        </row>
        <row r="121">
          <cell r="A121" t="str">
            <v>T-PTVL</v>
          </cell>
          <cell r="B121" t="str">
            <v>Preview Travel</v>
          </cell>
          <cell r="C121" t="str">
            <v>PTVL</v>
          </cell>
          <cell r="D121" t="str">
            <v>T</v>
          </cell>
          <cell r="E121">
            <v>19</v>
          </cell>
          <cell r="F121">
            <v>0</v>
          </cell>
          <cell r="G121">
            <v>0</v>
          </cell>
          <cell r="H121" t="str">
            <v xml:space="preserve"> </v>
          </cell>
          <cell r="I121">
            <v>73908.87</v>
          </cell>
          <cell r="J121">
            <v>30</v>
          </cell>
          <cell r="K121">
            <v>-0.57894736842105265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 t="str">
            <v>AIRL</v>
          </cell>
          <cell r="Q121">
            <v>0</v>
          </cell>
          <cell r="R121">
            <v>-190992.98</v>
          </cell>
          <cell r="S121">
            <v>0</v>
          </cell>
          <cell r="T121" t="str">
            <v>PTVL</v>
          </cell>
        </row>
        <row r="122">
          <cell r="A122" t="str">
            <v>T-POS</v>
          </cell>
          <cell r="B122" t="str">
            <v>Catalina Marketing</v>
          </cell>
          <cell r="C122" t="str">
            <v>POS</v>
          </cell>
          <cell r="D122" t="str">
            <v>T</v>
          </cell>
          <cell r="E122">
            <v>58.25</v>
          </cell>
          <cell r="F122">
            <v>0</v>
          </cell>
          <cell r="G122">
            <v>0</v>
          </cell>
          <cell r="H122" t="str">
            <v xml:space="preserve"> </v>
          </cell>
          <cell r="I122">
            <v>1710491.48</v>
          </cell>
          <cell r="J122">
            <v>58.25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 t="str">
            <v>ADVT</v>
          </cell>
          <cell r="Q122">
            <v>0</v>
          </cell>
          <cell r="R122">
            <v>0</v>
          </cell>
          <cell r="S122">
            <v>0</v>
          </cell>
          <cell r="T122" t="str">
            <v>POS</v>
          </cell>
        </row>
        <row r="123">
          <cell r="A123" t="str">
            <v>T-PCNIE</v>
          </cell>
          <cell r="B123" t="str">
            <v>Physician Computer Network</v>
          </cell>
          <cell r="C123" t="str">
            <v>PCNIE</v>
          </cell>
          <cell r="D123" t="str">
            <v>T</v>
          </cell>
          <cell r="E123">
            <v>1.5625</v>
          </cell>
          <cell r="F123">
            <v>0</v>
          </cell>
          <cell r="G123">
            <v>0</v>
          </cell>
          <cell r="H123" t="str">
            <v xml:space="preserve"> </v>
          </cell>
          <cell r="I123">
            <v>732165.57</v>
          </cell>
          <cell r="J123">
            <v>7</v>
          </cell>
          <cell r="K123">
            <v>-3.48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 t="str">
            <v>INFO</v>
          </cell>
          <cell r="Q123">
            <v>0</v>
          </cell>
          <cell r="R123">
            <v>0</v>
          </cell>
          <cell r="S123">
            <v>0</v>
          </cell>
          <cell r="T123" t="str">
            <v>PCNIE</v>
          </cell>
        </row>
        <row r="124">
          <cell r="A124" t="str">
            <v>T-OCA</v>
          </cell>
          <cell r="B124" t="str">
            <v>Orthodontic Centers of America</v>
          </cell>
          <cell r="C124" t="str">
            <v>OCA</v>
          </cell>
          <cell r="D124" t="str">
            <v>T</v>
          </cell>
          <cell r="E124">
            <v>19.125</v>
          </cell>
          <cell r="F124">
            <v>0</v>
          </cell>
          <cell r="G124">
            <v>0</v>
          </cell>
          <cell r="H124" t="str">
            <v xml:space="preserve"> </v>
          </cell>
          <cell r="I124">
            <v>776770.21</v>
          </cell>
          <cell r="J124">
            <v>15</v>
          </cell>
          <cell r="K124">
            <v>0.21568627450980393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 t="str">
            <v>HEAL</v>
          </cell>
          <cell r="Q124">
            <v>0</v>
          </cell>
          <cell r="R124">
            <v>0</v>
          </cell>
          <cell r="S124">
            <v>0</v>
          </cell>
          <cell r="T124" t="str">
            <v>OCA</v>
          </cell>
        </row>
        <row r="125">
          <cell r="A125" t="str">
            <v>T-MWY</v>
          </cell>
          <cell r="B125" t="str">
            <v>Midway Games</v>
          </cell>
          <cell r="C125" t="str">
            <v>MWY</v>
          </cell>
          <cell r="D125" t="str">
            <v>T</v>
          </cell>
          <cell r="E125">
            <v>10.1875</v>
          </cell>
          <cell r="F125">
            <v>0</v>
          </cell>
          <cell r="G125">
            <v>0</v>
          </cell>
          <cell r="H125" t="str">
            <v xml:space="preserve"> </v>
          </cell>
          <cell r="I125">
            <v>76218.69</v>
          </cell>
          <cell r="J125">
            <v>22</v>
          </cell>
          <cell r="K125">
            <v>-1.1595092024539877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 t="str">
            <v>GAME</v>
          </cell>
          <cell r="Q125">
            <v>0</v>
          </cell>
          <cell r="R125">
            <v>0</v>
          </cell>
          <cell r="S125">
            <v>0</v>
          </cell>
          <cell r="T125" t="str">
            <v>MWY</v>
          </cell>
        </row>
        <row r="126">
          <cell r="A126" t="str">
            <v>T-MPO</v>
          </cell>
          <cell r="B126" t="str">
            <v>Motive Power Industries</v>
          </cell>
          <cell r="C126" t="str">
            <v>MPO</v>
          </cell>
          <cell r="D126" t="str">
            <v>T</v>
          </cell>
          <cell r="E126">
            <v>30.4375</v>
          </cell>
          <cell r="F126">
            <v>0</v>
          </cell>
          <cell r="G126">
            <v>0</v>
          </cell>
          <cell r="H126" t="str">
            <v xml:space="preserve"> </v>
          </cell>
          <cell r="I126">
            <v>2230814.8199999998</v>
          </cell>
          <cell r="J126">
            <v>23</v>
          </cell>
          <cell r="K126">
            <v>0.24435318275154005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 t="str">
            <v>INDL</v>
          </cell>
          <cell r="Q126">
            <v>0</v>
          </cell>
          <cell r="R126">
            <v>296867.3</v>
          </cell>
          <cell r="S126">
            <v>0</v>
          </cell>
          <cell r="T126" t="str">
            <v>MPO</v>
          </cell>
        </row>
        <row r="127">
          <cell r="A127" t="str">
            <v>T-JTSC</v>
          </cell>
          <cell r="B127" t="str">
            <v>JTS Corp (was Atari)</v>
          </cell>
          <cell r="C127" t="str">
            <v>JTSC</v>
          </cell>
          <cell r="D127" t="str">
            <v>T</v>
          </cell>
          <cell r="E127">
            <v>5.5E-2</v>
          </cell>
          <cell r="F127">
            <v>0</v>
          </cell>
          <cell r="G127">
            <v>0</v>
          </cell>
          <cell r="H127" t="str">
            <v xml:space="preserve"> </v>
          </cell>
          <cell r="I127">
            <v>2443533.4900000002</v>
          </cell>
          <cell r="J127">
            <v>0.05</v>
          </cell>
          <cell r="K127">
            <v>9.090909090909087E-2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 t="str">
            <v>TECH</v>
          </cell>
          <cell r="Q127">
            <v>0</v>
          </cell>
          <cell r="R127">
            <v>2.3283064365386963E-10</v>
          </cell>
          <cell r="S127">
            <v>-2.3283064365386963E-10</v>
          </cell>
          <cell r="T127" t="str">
            <v>JTSC</v>
          </cell>
        </row>
        <row r="128">
          <cell r="A128" t="str">
            <v>T-IMTI</v>
          </cell>
          <cell r="B128" t="str">
            <v>Imagyn Medical (Urohealth)</v>
          </cell>
          <cell r="C128" t="str">
            <v>IMTI</v>
          </cell>
          <cell r="D128" t="str">
            <v>T</v>
          </cell>
          <cell r="E128">
            <v>0.1875</v>
          </cell>
          <cell r="F128">
            <v>0</v>
          </cell>
          <cell r="G128">
            <v>0</v>
          </cell>
          <cell r="H128" t="str">
            <v xml:space="preserve"> </v>
          </cell>
          <cell r="I128">
            <v>946326.56</v>
          </cell>
          <cell r="J128">
            <v>1</v>
          </cell>
          <cell r="K128">
            <v>-4.333333333333333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 t="str">
            <v>MEDS</v>
          </cell>
          <cell r="Q128">
            <v>0</v>
          </cell>
          <cell r="R128">
            <v>0</v>
          </cell>
          <cell r="S128">
            <v>0</v>
          </cell>
          <cell r="T128" t="str">
            <v>IMTI</v>
          </cell>
        </row>
        <row r="129">
          <cell r="A129" t="str">
            <v>T-IHNI</v>
          </cell>
          <cell r="B129" t="str">
            <v>Iatros Health Network</v>
          </cell>
          <cell r="C129" t="str">
            <v>IHNI</v>
          </cell>
          <cell r="D129" t="str">
            <v>T</v>
          </cell>
          <cell r="E129">
            <v>6.25E-2</v>
          </cell>
          <cell r="F129">
            <v>0</v>
          </cell>
          <cell r="G129">
            <v>0</v>
          </cell>
          <cell r="H129" t="str">
            <v xml:space="preserve"> </v>
          </cell>
          <cell r="I129">
            <v>624063.5</v>
          </cell>
          <cell r="J129">
            <v>1</v>
          </cell>
          <cell r="K129">
            <v>-15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 t="str">
            <v>NURH</v>
          </cell>
          <cell r="Q129">
            <v>0</v>
          </cell>
          <cell r="R129">
            <v>0</v>
          </cell>
          <cell r="S129">
            <v>0</v>
          </cell>
          <cell r="T129" t="str">
            <v>IHNI</v>
          </cell>
        </row>
        <row r="130">
          <cell r="A130" t="str">
            <v>T-ESOL</v>
          </cell>
          <cell r="B130" t="str">
            <v>Employee Solutions Inc.</v>
          </cell>
          <cell r="C130" t="str">
            <v>ESOL</v>
          </cell>
          <cell r="D130" t="str">
            <v>T</v>
          </cell>
          <cell r="E130">
            <v>2.375</v>
          </cell>
          <cell r="F130">
            <v>0</v>
          </cell>
          <cell r="G130">
            <v>0</v>
          </cell>
          <cell r="H130" t="str">
            <v xml:space="preserve"> </v>
          </cell>
          <cell r="I130">
            <v>697788.11</v>
          </cell>
          <cell r="J130">
            <v>5</v>
          </cell>
          <cell r="K130">
            <v>-1.1052631578947369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 t="str">
            <v>TEMP</v>
          </cell>
          <cell r="Q130">
            <v>0</v>
          </cell>
          <cell r="R130">
            <v>0</v>
          </cell>
          <cell r="S130">
            <v>0</v>
          </cell>
          <cell r="T130" t="str">
            <v>ESOL</v>
          </cell>
        </row>
        <row r="131">
          <cell r="A131" t="str">
            <v>T-ENQ</v>
          </cell>
          <cell r="B131" t="str">
            <v>American Media</v>
          </cell>
          <cell r="C131" t="str">
            <v>ENQ</v>
          </cell>
          <cell r="D131" t="str">
            <v>T</v>
          </cell>
          <cell r="E131">
            <v>4.75</v>
          </cell>
          <cell r="F131">
            <v>0</v>
          </cell>
          <cell r="G131">
            <v>0</v>
          </cell>
          <cell r="H131" t="str">
            <v xml:space="preserve"> </v>
          </cell>
          <cell r="I131">
            <v>21733.65</v>
          </cell>
          <cell r="J131">
            <v>5.5</v>
          </cell>
          <cell r="K131">
            <v>-0.15789473684210525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 t="str">
            <v>ADVT</v>
          </cell>
          <cell r="Q131">
            <v>0</v>
          </cell>
          <cell r="R131">
            <v>-373706.32</v>
          </cell>
          <cell r="S131">
            <v>0</v>
          </cell>
          <cell r="T131" t="str">
            <v>ENQ</v>
          </cell>
        </row>
        <row r="132">
          <cell r="A132" t="str">
            <v>T-CSDS</v>
          </cell>
          <cell r="B132" t="str">
            <v>Casino Data Systems</v>
          </cell>
          <cell r="C132" t="str">
            <v>CSDS</v>
          </cell>
          <cell r="D132" t="str">
            <v>T</v>
          </cell>
          <cell r="E132">
            <v>1.875</v>
          </cell>
          <cell r="F132">
            <v>0</v>
          </cell>
          <cell r="G132">
            <v>0</v>
          </cell>
          <cell r="H132" t="str">
            <v xml:space="preserve"> </v>
          </cell>
          <cell r="I132">
            <v>856203</v>
          </cell>
          <cell r="J132">
            <v>4</v>
          </cell>
          <cell r="K132">
            <v>-1.1333333333333333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 t="str">
            <v>GAME</v>
          </cell>
          <cell r="Q132">
            <v>0</v>
          </cell>
          <cell r="R132">
            <v>0</v>
          </cell>
          <cell r="S132">
            <v>0</v>
          </cell>
          <cell r="T132" t="str">
            <v>CSDS</v>
          </cell>
        </row>
        <row r="133">
          <cell r="A133" t="str">
            <v>T-CROS</v>
          </cell>
          <cell r="B133" t="str">
            <v>Crossman Communities</v>
          </cell>
          <cell r="C133" t="str">
            <v>CROS</v>
          </cell>
          <cell r="D133" t="str">
            <v>T</v>
          </cell>
          <cell r="E133">
            <v>25</v>
          </cell>
          <cell r="F133">
            <v>0</v>
          </cell>
          <cell r="G133">
            <v>0</v>
          </cell>
          <cell r="H133" t="str">
            <v xml:space="preserve"> </v>
          </cell>
          <cell r="I133">
            <v>974950</v>
          </cell>
          <cell r="J133">
            <v>23</v>
          </cell>
          <cell r="K133">
            <v>0.08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 t="str">
            <v>FINL</v>
          </cell>
          <cell r="Q133">
            <v>0</v>
          </cell>
          <cell r="R133">
            <v>0</v>
          </cell>
          <cell r="S133">
            <v>0</v>
          </cell>
          <cell r="T133" t="str">
            <v>CROS</v>
          </cell>
        </row>
        <row r="134">
          <cell r="A134" t="str">
            <v>T-CREE</v>
          </cell>
          <cell r="B134" t="str">
            <v>Cree Research</v>
          </cell>
          <cell r="C134" t="str">
            <v>CREE</v>
          </cell>
          <cell r="D134" t="str">
            <v>T</v>
          </cell>
          <cell r="E134">
            <v>37.25</v>
          </cell>
          <cell r="F134">
            <v>0</v>
          </cell>
          <cell r="G134">
            <v>0</v>
          </cell>
          <cell r="H134" t="str">
            <v xml:space="preserve"> </v>
          </cell>
          <cell r="I134">
            <v>735465.25</v>
          </cell>
          <cell r="J134">
            <v>15</v>
          </cell>
          <cell r="K134">
            <v>0.59731543624161076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 t="str">
            <v>TECH</v>
          </cell>
          <cell r="Q134">
            <v>0</v>
          </cell>
          <cell r="R134">
            <v>0</v>
          </cell>
          <cell r="S134">
            <v>0</v>
          </cell>
          <cell r="T134" t="str">
            <v>CREE</v>
          </cell>
        </row>
        <row r="135">
          <cell r="A135" t="str">
            <v>T-CHTL</v>
          </cell>
          <cell r="B135" t="str">
            <v>Chantal Pharmaceuticals</v>
          </cell>
          <cell r="C135" t="str">
            <v>CHTL</v>
          </cell>
          <cell r="D135" t="str">
            <v>T</v>
          </cell>
          <cell r="E135">
            <v>6.25E-2</v>
          </cell>
          <cell r="F135">
            <v>0</v>
          </cell>
          <cell r="G135">
            <v>0</v>
          </cell>
          <cell r="H135" t="str">
            <v xml:space="preserve"> </v>
          </cell>
          <cell r="I135">
            <v>1238997</v>
          </cell>
          <cell r="J135">
            <v>0.5</v>
          </cell>
          <cell r="K135">
            <v>-7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 t="str">
            <v>CONS</v>
          </cell>
          <cell r="Q135">
            <v>0</v>
          </cell>
          <cell r="R135">
            <v>0</v>
          </cell>
          <cell r="S135">
            <v>0</v>
          </cell>
          <cell r="T135" t="str">
            <v>CHTL</v>
          </cell>
        </row>
        <row r="136">
          <cell r="A136" t="str">
            <v>T-BYD</v>
          </cell>
          <cell r="B136" t="str">
            <v>Boyd Gaming Corp.</v>
          </cell>
          <cell r="C136" t="str">
            <v>BYD</v>
          </cell>
          <cell r="D136" t="str">
            <v>T</v>
          </cell>
          <cell r="E136">
            <v>3.625</v>
          </cell>
          <cell r="F136">
            <v>0</v>
          </cell>
          <cell r="G136">
            <v>0</v>
          </cell>
          <cell r="H136" t="str">
            <v xml:space="preserve"> </v>
          </cell>
          <cell r="I136">
            <v>166240.38</v>
          </cell>
          <cell r="J136">
            <v>8</v>
          </cell>
          <cell r="K136">
            <v>-1.2068965517241379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 t="str">
            <v>CASI</v>
          </cell>
          <cell r="Q136">
            <v>0</v>
          </cell>
          <cell r="R136">
            <v>0</v>
          </cell>
          <cell r="S136">
            <v>0</v>
          </cell>
          <cell r="T136" t="str">
            <v>BYD</v>
          </cell>
        </row>
        <row r="137">
          <cell r="A137" t="str">
            <v>T-ALK</v>
          </cell>
          <cell r="B137" t="str">
            <v>Alaska Air Group</v>
          </cell>
          <cell r="C137" t="str">
            <v>ALK</v>
          </cell>
          <cell r="D137" t="str">
            <v>T</v>
          </cell>
          <cell r="E137">
            <v>37.4375</v>
          </cell>
          <cell r="F137">
            <v>0</v>
          </cell>
          <cell r="G137">
            <v>0</v>
          </cell>
          <cell r="H137" t="str">
            <v xml:space="preserve"> </v>
          </cell>
          <cell r="I137">
            <v>2177682.16</v>
          </cell>
          <cell r="J137">
            <v>37.4375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 t="str">
            <v>AIRL</v>
          </cell>
          <cell r="Q137">
            <v>0</v>
          </cell>
          <cell r="R137">
            <v>-252420.05</v>
          </cell>
          <cell r="S137">
            <v>0</v>
          </cell>
          <cell r="T137" t="str">
            <v>ALK</v>
          </cell>
        </row>
        <row r="138">
          <cell r="A138" t="str">
            <v>T-ACE</v>
          </cell>
          <cell r="B138" t="str">
            <v>ACME Electric</v>
          </cell>
          <cell r="C138" t="str">
            <v>ACE</v>
          </cell>
          <cell r="D138" t="str">
            <v>T</v>
          </cell>
          <cell r="E138">
            <v>5.125</v>
          </cell>
          <cell r="F138">
            <v>0</v>
          </cell>
          <cell r="G138">
            <v>0</v>
          </cell>
          <cell r="H138" t="str">
            <v xml:space="preserve"> </v>
          </cell>
          <cell r="I138">
            <v>340189.7</v>
          </cell>
          <cell r="J138">
            <v>8.625</v>
          </cell>
          <cell r="K138">
            <v>-0.68292682926829273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 t="str">
            <v>TECH</v>
          </cell>
          <cell r="Q138">
            <v>0</v>
          </cell>
          <cell r="R138">
            <v>0</v>
          </cell>
          <cell r="S138">
            <v>0</v>
          </cell>
          <cell r="T138" t="str">
            <v>ACE</v>
          </cell>
        </row>
        <row r="139">
          <cell r="A139" t="str">
            <v>DONT DELETE</v>
          </cell>
          <cell r="B139" t="str">
            <v>DONT DELETE</v>
          </cell>
          <cell r="C139" t="str">
            <v>DONT DELETE</v>
          </cell>
          <cell r="D139" t="str">
            <v>DONT DELETE</v>
          </cell>
          <cell r="E139" t="str">
            <v>DONT DELETE</v>
          </cell>
          <cell r="F139" t="str">
            <v>DONT DELETE</v>
          </cell>
          <cell r="G139" t="str">
            <v>DONT DELETE</v>
          </cell>
          <cell r="H139" t="str">
            <v>DONT DELETE</v>
          </cell>
          <cell r="I139" t="str">
            <v>DONT DELETE</v>
          </cell>
          <cell r="J139" t="str">
            <v>DONT DELETE</v>
          </cell>
          <cell r="K139" t="str">
            <v>DONT DELETE</v>
          </cell>
          <cell r="L139" t="str">
            <v>DONT DELETE</v>
          </cell>
          <cell r="M139" t="str">
            <v>DONT DELETE</v>
          </cell>
          <cell r="N139" t="str">
            <v>DONT DELETE</v>
          </cell>
          <cell r="O139" t="str">
            <v>DONT DELETE</v>
          </cell>
          <cell r="P139" t="str">
            <v>DONT DELETE</v>
          </cell>
          <cell r="Q139" t="str">
            <v>DONT DELETE</v>
          </cell>
          <cell r="R139" t="str">
            <v>DONT DELETE</v>
          </cell>
          <cell r="S139" t="str">
            <v>DONT DELETE</v>
          </cell>
          <cell r="T139" t="str">
            <v>DONT DELETE</v>
          </cell>
        </row>
        <row r="140">
          <cell r="A140" t="str">
            <v>DONT DELETE</v>
          </cell>
          <cell r="B140" t="str">
            <v>Non-Trading Income &amp; Expenses</v>
          </cell>
          <cell r="C140" t="str">
            <v>DONT DELETE</v>
          </cell>
          <cell r="D140" t="str">
            <v>DONT DELETE</v>
          </cell>
          <cell r="E140" t="str">
            <v>DONT DELETE</v>
          </cell>
          <cell r="F140" t="str">
            <v>DONT DELETE</v>
          </cell>
          <cell r="G140" t="str">
            <v>DONT DELETE</v>
          </cell>
          <cell r="H140" t="str">
            <v>DONT DELETE</v>
          </cell>
          <cell r="I140" t="str">
            <v>DONT DELETE</v>
          </cell>
          <cell r="J140" t="str">
            <v>DONT DELETE</v>
          </cell>
          <cell r="K140" t="str">
            <v>DONT DELETE</v>
          </cell>
          <cell r="L140" t="str">
            <v>DONT DELETE</v>
          </cell>
          <cell r="M140" t="str">
            <v>DONT DELETE</v>
          </cell>
          <cell r="N140" t="str">
            <v>DONT DELETE</v>
          </cell>
          <cell r="O140" t="str">
            <v>DONT DELETE</v>
          </cell>
          <cell r="P140" t="str">
            <v>DONT DELETE</v>
          </cell>
          <cell r="Q140" t="str">
            <v>DONT DELETE</v>
          </cell>
          <cell r="R140" t="e">
            <v>#VALUE!</v>
          </cell>
          <cell r="S140" t="e">
            <v>#VALUE!</v>
          </cell>
          <cell r="T140" t="str">
            <v>DONT DELETE</v>
          </cell>
        </row>
        <row r="141">
          <cell r="B141" t="str">
            <v>Closed Position P&amp;L and Changes to Yesterday's P&amp;L based on reconciliation</v>
          </cell>
          <cell r="S141">
            <v>0</v>
          </cell>
        </row>
        <row r="142">
          <cell r="B142" t="str">
            <v>Totals</v>
          </cell>
          <cell r="C142" t="str">
            <v>DONT DELETE</v>
          </cell>
          <cell r="D142" t="str">
            <v>DONT DELETE</v>
          </cell>
          <cell r="I142">
            <v>86137195.599999949</v>
          </cell>
          <cell r="L142">
            <v>215.49628005000008</v>
          </cell>
          <cell r="Q142">
            <v>565328337.58415067</v>
          </cell>
          <cell r="S142" t="e">
            <v>#VALUE!</v>
          </cell>
        </row>
        <row r="143">
          <cell r="D143" t="str">
            <v>Cash Balanced Daily</v>
          </cell>
        </row>
      </sheetData>
      <sheetData sheetId="2">
        <row r="3">
          <cell r="F3">
            <v>247554249</v>
          </cell>
        </row>
      </sheetData>
      <sheetData sheetId="3"/>
      <sheetData sheetId="4"/>
      <sheetData sheetId="5"/>
      <sheetData sheetId="6">
        <row r="2">
          <cell r="A2" t="str">
            <v>Industry</v>
          </cell>
        </row>
        <row r="3">
          <cell r="A3" t="str">
            <v>HOSP</v>
          </cell>
        </row>
        <row r="4">
          <cell r="A4" t="str">
            <v>HMOS</v>
          </cell>
        </row>
        <row r="5">
          <cell r="A5" t="str">
            <v>NURH</v>
          </cell>
        </row>
        <row r="6">
          <cell r="A6" t="str">
            <v>HEAL</v>
          </cell>
        </row>
        <row r="12">
          <cell r="A12" t="str">
            <v>Industry</v>
          </cell>
        </row>
        <row r="13">
          <cell r="A13" t="str">
            <v>AIRL</v>
          </cell>
        </row>
        <row r="17">
          <cell r="A17" t="str">
            <v>Industry</v>
          </cell>
        </row>
        <row r="18">
          <cell r="A18" t="str">
            <v>CASI</v>
          </cell>
        </row>
        <row r="19">
          <cell r="A19" t="str">
            <v>HOTL</v>
          </cell>
        </row>
        <row r="24">
          <cell r="A24" t="str">
            <v>Industry</v>
          </cell>
        </row>
        <row r="25">
          <cell r="A25" t="str">
            <v>TECH</v>
          </cell>
        </row>
        <row r="30">
          <cell r="A30" t="str">
            <v>Industry</v>
          </cell>
        </row>
        <row r="31">
          <cell r="A31" t="str">
            <v>RETA</v>
          </cell>
        </row>
        <row r="32">
          <cell r="A32" t="str">
            <v>APPA</v>
          </cell>
        </row>
        <row r="34">
          <cell r="A34" t="str">
            <v>Industry</v>
          </cell>
        </row>
        <row r="35">
          <cell r="A35" t="str">
            <v>REST</v>
          </cell>
        </row>
        <row r="38">
          <cell r="A38" t="str">
            <v>Industry</v>
          </cell>
        </row>
        <row r="39">
          <cell r="A39" t="str">
            <v>INDL</v>
          </cell>
        </row>
        <row r="40">
          <cell r="A40" t="str">
            <v>ENGR</v>
          </cell>
        </row>
        <row r="43">
          <cell r="A43" t="str">
            <v>Industry</v>
          </cell>
        </row>
        <row r="44">
          <cell r="A44" t="str">
            <v>FOOD</v>
          </cell>
        </row>
        <row r="47">
          <cell r="A47" t="str">
            <v>Industry</v>
          </cell>
        </row>
        <row r="48">
          <cell r="A48" t="str">
            <v>ENTM</v>
          </cell>
        </row>
        <row r="53">
          <cell r="A53" t="str">
            <v>Industry</v>
          </cell>
        </row>
        <row r="54">
          <cell r="A54" t="str">
            <v>FINL</v>
          </cell>
        </row>
        <row r="55">
          <cell r="A55" t="str">
            <v>HOME</v>
          </cell>
        </row>
        <row r="56">
          <cell r="A56" t="str">
            <v>FUND</v>
          </cell>
        </row>
        <row r="62">
          <cell r="A62" t="str">
            <v>Industry</v>
          </cell>
        </row>
        <row r="63">
          <cell r="A63" t="str">
            <v>CONS</v>
          </cell>
        </row>
        <row r="66">
          <cell r="A66" t="str">
            <v>Industry</v>
          </cell>
        </row>
        <row r="67">
          <cell r="A67" t="str">
            <v>ENER</v>
          </cell>
        </row>
        <row r="71">
          <cell r="A71" t="str">
            <v>Industry</v>
          </cell>
        </row>
        <row r="72">
          <cell r="A72" t="str">
            <v>WAST</v>
          </cell>
        </row>
        <row r="73">
          <cell r="A73" t="str">
            <v>HAZW</v>
          </cell>
        </row>
        <row r="74">
          <cell r="A74" t="str">
            <v>WATE</v>
          </cell>
        </row>
        <row r="77">
          <cell r="A77" t="str">
            <v>Industry</v>
          </cell>
        </row>
        <row r="78">
          <cell r="A78" t="str">
            <v>ADVT</v>
          </cell>
        </row>
        <row r="79">
          <cell r="A79" t="str">
            <v>BROD</v>
          </cell>
        </row>
        <row r="82">
          <cell r="A82" t="str">
            <v>Industry</v>
          </cell>
        </row>
        <row r="83">
          <cell r="A83" t="str">
            <v>GAME</v>
          </cell>
        </row>
        <row r="86">
          <cell r="A86" t="str">
            <v>Industry</v>
          </cell>
        </row>
        <row r="87">
          <cell r="A87" t="str">
            <v>TEMP</v>
          </cell>
        </row>
        <row r="90">
          <cell r="A90" t="str">
            <v>Industry</v>
          </cell>
        </row>
        <row r="91">
          <cell r="A91" t="str">
            <v>MEDA</v>
          </cell>
        </row>
        <row r="94">
          <cell r="A94" t="str">
            <v>Industry</v>
          </cell>
        </row>
        <row r="95">
          <cell r="A95" t="str">
            <v>CHEM</v>
          </cell>
        </row>
        <row r="98">
          <cell r="A98" t="str">
            <v>Industry</v>
          </cell>
        </row>
        <row r="99">
          <cell r="A99" t="str">
            <v>INFO</v>
          </cell>
        </row>
        <row r="102">
          <cell r="A102" t="str">
            <v>Industry</v>
          </cell>
        </row>
        <row r="103">
          <cell r="A103" t="str">
            <v>MANU</v>
          </cell>
        </row>
        <row r="106">
          <cell r="A106" t="str">
            <v>Industry</v>
          </cell>
        </row>
        <row r="107">
          <cell r="A107" t="str">
            <v>METL</v>
          </cell>
        </row>
        <row r="110">
          <cell r="A110" t="str">
            <v>Industry</v>
          </cell>
        </row>
        <row r="111">
          <cell r="A111" t="str">
            <v>PAPR</v>
          </cell>
        </row>
        <row r="114">
          <cell r="A114" t="str">
            <v>Industry</v>
          </cell>
        </row>
        <row r="115">
          <cell r="A115" t="str">
            <v>REIT</v>
          </cell>
        </row>
        <row r="118">
          <cell r="A118" t="str">
            <v>Industry</v>
          </cell>
        </row>
        <row r="119">
          <cell r="A119" t="str">
            <v>UTIL</v>
          </cell>
        </row>
        <row r="122">
          <cell r="A122" t="str">
            <v>Industry</v>
          </cell>
        </row>
        <row r="123">
          <cell r="A123" t="str">
            <v>SOFT</v>
          </cell>
        </row>
        <row r="126">
          <cell r="A126" t="str">
            <v>Industry</v>
          </cell>
        </row>
        <row r="127">
          <cell r="A127" t="str">
            <v>MEDS</v>
          </cell>
        </row>
        <row r="128">
          <cell r="A128" t="str">
            <v>DRUG</v>
          </cell>
        </row>
      </sheetData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nSheet"/>
      <sheetName val="CoverPage"/>
      <sheetName val="DataInput"/>
      <sheetName val="Partners"/>
      <sheetName val="Monthly"/>
      <sheetName val="Exposure"/>
      <sheetName val="Formulas"/>
      <sheetName val="Securities"/>
      <sheetName val="RawData"/>
      <sheetName val="Longs"/>
      <sheetName val="Shorts"/>
      <sheetName val="Winners"/>
      <sheetName val="Losers"/>
      <sheetName val="Biggest"/>
      <sheetName val="Smallest"/>
      <sheetName val="NewCriteria"/>
      <sheetName val="Automate"/>
      <sheetName val="BlackScholes"/>
      <sheetName val="HTD P&amp;L"/>
      <sheetName val="P&amp;L Today"/>
      <sheetName val="Shares"/>
      <sheetName val="Industries"/>
      <sheetName val="InterimSheet"/>
      <sheetName val="Dialog1"/>
    </sheetNames>
    <sheetDataSet>
      <sheetData sheetId="0"/>
      <sheetData sheetId="1"/>
      <sheetData sheetId="2">
        <row r="1">
          <cell r="P1" t="str">
            <v>Special Hedge Table</v>
          </cell>
        </row>
        <row r="2">
          <cell r="D2" t="str">
            <v>TARGETSYMBOL</v>
          </cell>
          <cell r="J2" t="str">
            <v>Covered Options</v>
          </cell>
          <cell r="K2" t="str">
            <v>s</v>
          </cell>
          <cell r="L2" t="str">
            <v>D</v>
          </cell>
          <cell r="M2" t="str">
            <v>Multipl.</v>
          </cell>
          <cell r="N2" t="str">
            <v>UndlySymbol</v>
          </cell>
          <cell r="O2" t="str">
            <v>Undlying</v>
          </cell>
          <cell r="R2">
            <v>0</v>
          </cell>
          <cell r="S2">
            <v>0</v>
          </cell>
        </row>
        <row r="3">
          <cell r="A3" t="str">
            <v>T-WEBS</v>
          </cell>
          <cell r="D3" t="str">
            <v>T-AAIR</v>
          </cell>
          <cell r="E3">
            <v>7</v>
          </cell>
          <cell r="H3">
            <v>369505202.02999997</v>
          </cell>
          <cell r="J3" t="str">
            <v>T-PMTI.WTS</v>
          </cell>
          <cell r="L3">
            <v>1</v>
          </cell>
          <cell r="O3">
            <v>0</v>
          </cell>
          <cell r="P3" t="str">
            <v>T-BXM.SWAP</v>
          </cell>
          <cell r="Q3" t="str">
            <v>T-BXM.KE</v>
          </cell>
          <cell r="R3">
            <v>-332493.25956530467</v>
          </cell>
          <cell r="S3">
            <v>-9062.5</v>
          </cell>
        </row>
        <row r="4">
          <cell r="A4" t="str">
            <v>T-UVN</v>
          </cell>
          <cell r="D4" t="str">
            <v>T-ACE</v>
          </cell>
          <cell r="E4">
            <v>4.875</v>
          </cell>
          <cell r="L4">
            <v>0</v>
          </cell>
          <cell r="O4">
            <v>0</v>
          </cell>
          <cell r="P4" t="str">
            <v>T-BXM.SWAP</v>
          </cell>
          <cell r="Q4" t="str">
            <v>T-BXM.WE</v>
          </cell>
          <cell r="R4">
            <v>-866597.15187403292</v>
          </cell>
          <cell r="S4">
            <v>-6250</v>
          </cell>
        </row>
        <row r="5">
          <cell r="A5" t="str">
            <v>T-TUNE</v>
          </cell>
          <cell r="D5" t="str">
            <v>T-AEN</v>
          </cell>
          <cell r="E5">
            <v>25</v>
          </cell>
          <cell r="L5">
            <v>0</v>
          </cell>
          <cell r="O5">
            <v>0</v>
          </cell>
          <cell r="P5" t="str">
            <v>T-BEV.SWAP</v>
          </cell>
          <cell r="Q5" t="str">
            <v>T-BEV.UU</v>
          </cell>
          <cell r="R5">
            <v>2494992.3426637799</v>
          </cell>
          <cell r="S5">
            <v>0</v>
          </cell>
        </row>
        <row r="6">
          <cell r="A6" t="str">
            <v>T-TSG</v>
          </cell>
          <cell r="D6" t="str">
            <v>T-AK</v>
          </cell>
          <cell r="E6">
            <v>22</v>
          </cell>
          <cell r="L6">
            <v>0</v>
          </cell>
          <cell r="O6">
            <v>0</v>
          </cell>
          <cell r="P6" t="str">
            <v>T-CENLD</v>
          </cell>
          <cell r="Q6" t="str">
            <v>T-CENL.C16</v>
          </cell>
          <cell r="R6">
            <v>2336371.8615903854</v>
          </cell>
          <cell r="S6">
            <v>0</v>
          </cell>
        </row>
        <row r="7">
          <cell r="A7" t="str">
            <v>T-TSATA</v>
          </cell>
          <cell r="D7" t="str">
            <v>T-ALK</v>
          </cell>
          <cell r="E7">
            <v>43.25</v>
          </cell>
          <cell r="L7">
            <v>0</v>
          </cell>
          <cell r="O7">
            <v>0</v>
          </cell>
          <cell r="P7" t="str">
            <v>T-CENLD</v>
          </cell>
          <cell r="Q7" t="str">
            <v>T-CENL.P16</v>
          </cell>
          <cell r="R7">
            <v>113378.13840961482</v>
          </cell>
          <cell r="S7">
            <v>0</v>
          </cell>
        </row>
        <row r="8">
          <cell r="A8" t="str">
            <v>T-TPS</v>
          </cell>
          <cell r="D8" t="str">
            <v>T-ALLY.SWAP</v>
          </cell>
          <cell r="E8">
            <v>5</v>
          </cell>
          <cell r="L8">
            <v>0</v>
          </cell>
          <cell r="O8">
            <v>0</v>
          </cell>
          <cell r="P8" t="str">
            <v>T-BEV.SWAP</v>
          </cell>
          <cell r="Q8" t="str">
            <v>T-BEV.IU</v>
          </cell>
          <cell r="R8">
            <v>-9.2072179000979304</v>
          </cell>
          <cell r="S8">
            <v>37500</v>
          </cell>
        </row>
        <row r="9">
          <cell r="A9" t="str">
            <v>T-SYSF</v>
          </cell>
          <cell r="D9" t="str">
            <v>T-AMTD</v>
          </cell>
          <cell r="E9">
            <v>10</v>
          </cell>
          <cell r="J9" t="str">
            <v>T-CENL.P16</v>
          </cell>
          <cell r="K9">
            <v>0.4</v>
          </cell>
          <cell r="L9">
            <v>4.6281513791045947E-2</v>
          </cell>
          <cell r="M9">
            <v>100</v>
          </cell>
          <cell r="N9" t="str">
            <v>T-CENLD</v>
          </cell>
          <cell r="O9">
            <v>5.125</v>
          </cell>
          <cell r="R9">
            <v>0</v>
          </cell>
          <cell r="S9">
            <v>0</v>
          </cell>
        </row>
        <row r="10">
          <cell r="A10" t="str">
            <v>T-SODK</v>
          </cell>
          <cell r="D10" t="str">
            <v>T-AMTR</v>
          </cell>
          <cell r="E10">
            <v>28</v>
          </cell>
          <cell r="J10" t="str">
            <v>T-CENL.C16</v>
          </cell>
          <cell r="K10">
            <v>0.4</v>
          </cell>
          <cell r="L10">
            <v>0.95371848620895405</v>
          </cell>
          <cell r="M10">
            <v>100</v>
          </cell>
          <cell r="N10" t="str">
            <v>T-CENLD</v>
          </cell>
          <cell r="O10">
            <v>5.125</v>
          </cell>
          <cell r="P10" t="str">
            <v>T-AMTD</v>
          </cell>
          <cell r="Q10" t="str">
            <v>T-TQA.KD</v>
          </cell>
          <cell r="R10">
            <v>-293625.53973808815</v>
          </cell>
          <cell r="S10">
            <v>-3125</v>
          </cell>
        </row>
        <row r="11">
          <cell r="A11" t="str">
            <v>T-SCHK</v>
          </cell>
          <cell r="D11" t="str">
            <v>T-ASCA</v>
          </cell>
          <cell r="E11">
            <v>7</v>
          </cell>
          <cell r="L11">
            <v>0</v>
          </cell>
          <cell r="O11">
            <v>0</v>
          </cell>
          <cell r="P11" t="str">
            <v>T-BXM.SWAP</v>
          </cell>
          <cell r="Q11" t="str">
            <v>T-BXM.KU</v>
          </cell>
          <cell r="R11">
            <v>-2009.1163019046517</v>
          </cell>
          <cell r="S11">
            <v>0</v>
          </cell>
        </row>
        <row r="12">
          <cell r="A12" t="str">
            <v>T-POS</v>
          </cell>
          <cell r="D12" t="str">
            <v>T-BBY</v>
          </cell>
          <cell r="E12">
            <v>30</v>
          </cell>
          <cell r="J12" t="str">
            <v>T-MME.IV</v>
          </cell>
          <cell r="K12">
            <v>0.4</v>
          </cell>
          <cell r="L12">
            <v>5.8877430396675479E-6</v>
          </cell>
          <cell r="M12">
            <v>100</v>
          </cell>
          <cell r="N12" t="str">
            <v>T-MME</v>
          </cell>
          <cell r="O12">
            <v>8.4375</v>
          </cell>
          <cell r="P12" t="str">
            <v>T-BXM.SWAP</v>
          </cell>
          <cell r="Q12" t="str">
            <v>T-BXM.WU</v>
          </cell>
          <cell r="R12">
            <v>-4853369.4512218768</v>
          </cell>
          <cell r="S12">
            <v>-30925</v>
          </cell>
        </row>
        <row r="13">
          <cell r="A13" t="str">
            <v>T-PLAY</v>
          </cell>
          <cell r="D13" t="str">
            <v>T-BERW</v>
          </cell>
          <cell r="E13">
            <v>30</v>
          </cell>
          <cell r="J13" t="str">
            <v>T-TQA.KD</v>
          </cell>
          <cell r="K13">
            <v>0.4</v>
          </cell>
          <cell r="L13">
            <v>0.57644277739992766</v>
          </cell>
          <cell r="M13">
            <v>100</v>
          </cell>
          <cell r="N13" t="str">
            <v>T-AMTD</v>
          </cell>
          <cell r="O13">
            <v>20.375</v>
          </cell>
          <cell r="R13">
            <v>0</v>
          </cell>
          <cell r="S13">
            <v>0</v>
          </cell>
        </row>
        <row r="14">
          <cell r="A14" t="str">
            <v>T-PIXR</v>
          </cell>
          <cell r="D14" t="str">
            <v>T-BEV</v>
          </cell>
          <cell r="E14">
            <v>8</v>
          </cell>
          <cell r="L14">
            <v>0</v>
          </cell>
          <cell r="O14">
            <v>0</v>
          </cell>
          <cell r="P14" t="str">
            <v>T-KERA</v>
          </cell>
          <cell r="Q14" t="str">
            <v>T-KVQ.WW</v>
          </cell>
          <cell r="R14">
            <v>-534781.49611774855</v>
          </cell>
          <cell r="S14">
            <v>0</v>
          </cell>
        </row>
        <row r="15">
          <cell r="A15" t="str">
            <v>T-PHHC</v>
          </cell>
          <cell r="D15" t="str">
            <v>T-BEV.IU</v>
          </cell>
          <cell r="E15">
            <v>0</v>
          </cell>
          <cell r="J15" t="str">
            <v>T-BEV.UU</v>
          </cell>
          <cell r="K15">
            <v>0.4</v>
          </cell>
          <cell r="L15">
            <v>0.99999693092736663</v>
          </cell>
          <cell r="M15">
            <v>100</v>
          </cell>
          <cell r="N15" t="str">
            <v>T-BEV.SWAP</v>
          </cell>
          <cell r="O15">
            <v>5</v>
          </cell>
          <cell r="P15" t="str">
            <v>T-KERA</v>
          </cell>
          <cell r="Q15" t="str">
            <v>T-KVQ.KB</v>
          </cell>
          <cell r="R15">
            <v>-180018.28212518003</v>
          </cell>
          <cell r="S15">
            <v>-1437.5</v>
          </cell>
        </row>
        <row r="16">
          <cell r="A16" t="str">
            <v>T-PCNI</v>
          </cell>
          <cell r="D16" t="str">
            <v>T-BEV.SWAP</v>
          </cell>
          <cell r="E16">
            <v>8</v>
          </cell>
          <cell r="L16">
            <v>0</v>
          </cell>
          <cell r="R16">
            <v>0</v>
          </cell>
          <cell r="S16">
            <v>0</v>
          </cell>
        </row>
        <row r="17">
          <cell r="A17" t="str">
            <v>T-PCLN2</v>
          </cell>
          <cell r="D17" t="str">
            <v>T-BEV.UU</v>
          </cell>
          <cell r="E17">
            <v>0</v>
          </cell>
          <cell r="J17" t="str">
            <v>T-BEV.IU</v>
          </cell>
          <cell r="K17">
            <v>0.4</v>
          </cell>
          <cell r="L17">
            <v>3.0690726333659768E-6</v>
          </cell>
          <cell r="M17">
            <v>100</v>
          </cell>
          <cell r="N17" t="str">
            <v>T-BEV.SWAP</v>
          </cell>
          <cell r="O17">
            <v>5</v>
          </cell>
          <cell r="P17" t="str">
            <v>T-KERA</v>
          </cell>
          <cell r="Q17" t="str">
            <v>T-KVQ.KC</v>
          </cell>
          <cell r="R17">
            <v>-2502195.4349417775</v>
          </cell>
          <cell r="S17">
            <v>0</v>
          </cell>
        </row>
        <row r="18">
          <cell r="A18" t="str">
            <v>T-PCLN</v>
          </cell>
          <cell r="D18" t="str">
            <v>T-BEYE</v>
          </cell>
          <cell r="E18">
            <v>4</v>
          </cell>
          <cell r="L18">
            <v>0</v>
          </cell>
          <cell r="O18">
            <v>0</v>
          </cell>
          <cell r="P18" t="str">
            <v>T-KERA</v>
          </cell>
          <cell r="Q18" t="str">
            <v>T-KVQ.KV</v>
          </cell>
          <cell r="R18">
            <v>-714078.08190326625</v>
          </cell>
          <cell r="S18">
            <v>0</v>
          </cell>
        </row>
        <row r="19">
          <cell r="A19" t="str">
            <v>T-OCA</v>
          </cell>
          <cell r="D19" t="str">
            <v>T-BIOW</v>
          </cell>
          <cell r="E19">
            <v>0.01</v>
          </cell>
          <cell r="J19" t="str">
            <v>T-ELQ.JV</v>
          </cell>
          <cell r="K19">
            <v>0.4</v>
          </cell>
          <cell r="L19">
            <v>0.85441145798557605</v>
          </cell>
          <cell r="M19">
            <v>100</v>
          </cell>
          <cell r="N19" t="str">
            <v>T-ESTI</v>
          </cell>
          <cell r="O19">
            <v>14.375</v>
          </cell>
          <cell r="P19" t="str">
            <v>T-MAXI.SWAP</v>
          </cell>
          <cell r="Q19" t="str">
            <v>T-MAXI</v>
          </cell>
          <cell r="R19">
            <v>1018387.5</v>
          </cell>
          <cell r="S19">
            <v>26112.5</v>
          </cell>
        </row>
        <row r="20">
          <cell r="A20" t="str">
            <v>T-MPO</v>
          </cell>
          <cell r="D20" t="str">
            <v>T-BVF</v>
          </cell>
          <cell r="E20">
            <v>20</v>
          </cell>
          <cell r="L20">
            <v>0</v>
          </cell>
          <cell r="P20" t="str">
            <v>T-MME</v>
          </cell>
          <cell r="Q20" t="str">
            <v>T-MME.IV</v>
          </cell>
          <cell r="R20">
            <v>-4.9677831897194933</v>
          </cell>
          <cell r="S20">
            <v>0</v>
          </cell>
        </row>
        <row r="21">
          <cell r="A21" t="str">
            <v>T-MPH</v>
          </cell>
          <cell r="D21" t="str">
            <v>T-BVF.SWAP</v>
          </cell>
          <cell r="E21">
            <v>20</v>
          </cell>
          <cell r="L21">
            <v>0</v>
          </cell>
          <cell r="P21" t="str">
            <v>T-PMTI</v>
          </cell>
          <cell r="Q21" t="str">
            <v>T-PMTI.WTS</v>
          </cell>
          <cell r="R21">
            <v>0</v>
          </cell>
          <cell r="S21">
            <v>0</v>
          </cell>
        </row>
        <row r="22">
          <cell r="A22" t="str">
            <v>T-MESA</v>
          </cell>
          <cell r="D22" t="str">
            <v>T-BXM.EG</v>
          </cell>
          <cell r="E22">
            <v>0</v>
          </cell>
          <cell r="J22" t="str">
            <v>T-BXM.KE</v>
          </cell>
          <cell r="K22">
            <v>0.4</v>
          </cell>
          <cell r="L22">
            <v>0.1168436668799665</v>
          </cell>
          <cell r="M22">
            <v>100</v>
          </cell>
          <cell r="N22" t="str">
            <v>T-BXM.SWAP</v>
          </cell>
          <cell r="O22">
            <v>19.625</v>
          </cell>
          <cell r="P22" t="str">
            <v>T-BVF.SWAP</v>
          </cell>
          <cell r="Q22" t="str">
            <v>T-BVF</v>
          </cell>
          <cell r="R22">
            <v>-2890625</v>
          </cell>
          <cell r="S22">
            <v>-3125</v>
          </cell>
        </row>
        <row r="23">
          <cell r="A23" t="str">
            <v>T-MEH2</v>
          </cell>
          <cell r="D23" t="str">
            <v>T-BXM.KE</v>
          </cell>
          <cell r="E23">
            <v>0</v>
          </cell>
          <cell r="J23" t="str">
            <v>T-BXM.WE</v>
          </cell>
          <cell r="K23">
            <v>0.4</v>
          </cell>
          <cell r="L23">
            <v>0.8831563331200335</v>
          </cell>
          <cell r="M23">
            <v>100</v>
          </cell>
          <cell r="N23" t="str">
            <v>T-BXM.SWAP</v>
          </cell>
          <cell r="O23">
            <v>19.625</v>
          </cell>
          <cell r="P23" t="str">
            <v>T-KERA</v>
          </cell>
          <cell r="Q23" t="str">
            <v>T-KVQ.KW</v>
          </cell>
          <cell r="R23">
            <v>-505437.00776450289</v>
          </cell>
          <cell r="S23">
            <v>0</v>
          </cell>
        </row>
        <row r="24">
          <cell r="A24" t="str">
            <v>T-LTWO</v>
          </cell>
          <cell r="D24" t="str">
            <v>T-BXM.KU</v>
          </cell>
          <cell r="E24">
            <v>0</v>
          </cell>
          <cell r="J24" t="str">
            <v>T-BXM.KU</v>
          </cell>
          <cell r="K24">
            <v>0.4</v>
          </cell>
          <cell r="L24">
            <v>4.1380498368348562E-4</v>
          </cell>
          <cell r="M24">
            <v>100</v>
          </cell>
          <cell r="N24" t="str">
            <v>T-BXM.SWAP</v>
          </cell>
          <cell r="O24">
            <v>19.625</v>
          </cell>
          <cell r="P24" t="str">
            <v>T-STN.SWAP</v>
          </cell>
          <cell r="Q24" t="str">
            <v>T-STN</v>
          </cell>
          <cell r="R24">
            <v>46807426.375</v>
          </cell>
          <cell r="S24">
            <v>-1148648.5</v>
          </cell>
        </row>
        <row r="25">
          <cell r="A25" t="str">
            <v>T-JBOH</v>
          </cell>
          <cell r="D25" t="str">
            <v>T-BXM.SWAP</v>
          </cell>
          <cell r="E25">
            <v>12</v>
          </cell>
          <cell r="J25" t="str">
            <v>T-BXM.WU</v>
          </cell>
          <cell r="K25">
            <v>0.4</v>
          </cell>
          <cell r="L25">
            <v>0.99961782434838276</v>
          </cell>
          <cell r="M25">
            <v>100</v>
          </cell>
          <cell r="N25" t="str">
            <v>T-BXM.SWAP</v>
          </cell>
          <cell r="O25">
            <v>19.625</v>
          </cell>
          <cell r="P25" t="str">
            <v>T-THQI</v>
          </cell>
          <cell r="Q25" t="str">
            <v>T-THQI.SWAP</v>
          </cell>
          <cell r="R25">
            <v>-4190312.5</v>
          </cell>
          <cell r="S25">
            <v>-88557.5</v>
          </cell>
        </row>
        <row r="26">
          <cell r="A26" t="str">
            <v>T-J</v>
          </cell>
          <cell r="D26" t="str">
            <v>T-BXM.WE</v>
          </cell>
          <cell r="E26">
            <v>5.375</v>
          </cell>
          <cell r="L26">
            <v>0</v>
          </cell>
          <cell r="O26">
            <v>0</v>
          </cell>
          <cell r="P26" t="str">
            <v>T-THQI</v>
          </cell>
          <cell r="Q26" t="str">
            <v>T-THQI.S2</v>
          </cell>
          <cell r="R26">
            <v>-15812500</v>
          </cell>
          <cell r="S26">
            <v>-62500</v>
          </cell>
        </row>
        <row r="27">
          <cell r="A27" t="str">
            <v>T-INSUA</v>
          </cell>
          <cell r="D27" t="str">
            <v>T-BXM.WU</v>
          </cell>
          <cell r="E27">
            <v>17.875</v>
          </cell>
          <cell r="J27" t="str">
            <v>T-BXM.HY</v>
          </cell>
          <cell r="K27">
            <v>0.4</v>
          </cell>
          <cell r="L27">
            <v>4.4858448468168666E-2</v>
          </cell>
          <cell r="M27">
            <v>100</v>
          </cell>
          <cell r="N27" t="str">
            <v>T-BXM.SWAP</v>
          </cell>
          <cell r="O27">
            <v>19.625</v>
          </cell>
          <cell r="R27">
            <v>0</v>
          </cell>
          <cell r="S27">
            <v>0</v>
          </cell>
        </row>
        <row r="28">
          <cell r="A28" t="str">
            <v>T-IMTI</v>
          </cell>
          <cell r="D28" t="str">
            <v>T-BYD</v>
          </cell>
          <cell r="E28">
            <v>5.375</v>
          </cell>
          <cell r="J28" t="str">
            <v>T-KVQ.KW</v>
          </cell>
          <cell r="K28">
            <v>0.4</v>
          </cell>
          <cell r="L28">
            <v>0.32091238588222404</v>
          </cell>
          <cell r="M28">
            <v>100</v>
          </cell>
          <cell r="N28" t="str">
            <v>T-KERA</v>
          </cell>
          <cell r="O28">
            <v>15.75</v>
          </cell>
          <cell r="P28" t="str">
            <v>T-ESTI</v>
          </cell>
          <cell r="Q28" t="str">
            <v>T-ELQ.JV</v>
          </cell>
          <cell r="R28">
            <v>-122821.64708542654</v>
          </cell>
          <cell r="S28">
            <v>-11250</v>
          </cell>
        </row>
        <row r="29">
          <cell r="A29" t="str">
            <v>T-HTV</v>
          </cell>
          <cell r="D29" t="str">
            <v>T-CAKE</v>
          </cell>
          <cell r="E29">
            <v>20</v>
          </cell>
          <cell r="J29" t="str">
            <v>T-KVQ.KB</v>
          </cell>
          <cell r="K29">
            <v>0.4</v>
          </cell>
          <cell r="L29">
            <v>0.993889756384707</v>
          </cell>
          <cell r="M29">
            <v>100</v>
          </cell>
          <cell r="N29" t="str">
            <v>T-KERA</v>
          </cell>
          <cell r="O29">
            <v>15.75</v>
          </cell>
          <cell r="R29">
            <v>0</v>
          </cell>
          <cell r="S29">
            <v>0</v>
          </cell>
        </row>
        <row r="30">
          <cell r="A30" t="str">
            <v>T-HET</v>
          </cell>
          <cell r="D30" t="str">
            <v>T-CENL.C16</v>
          </cell>
          <cell r="E30">
            <v>0</v>
          </cell>
          <cell r="L30">
            <v>0</v>
          </cell>
          <cell r="O30">
            <v>0</v>
          </cell>
          <cell r="R30">
            <v>0</v>
          </cell>
          <cell r="S30">
            <v>0</v>
          </cell>
        </row>
        <row r="31">
          <cell r="A31" t="str">
            <v>T-GMH</v>
          </cell>
          <cell r="D31" t="str">
            <v>T-CENL.P16</v>
          </cell>
          <cell r="E31">
            <v>3.5680000000000001</v>
          </cell>
          <cell r="J31" t="str">
            <v>T-KVQ.KV</v>
          </cell>
          <cell r="K31">
            <v>0.4</v>
          </cell>
          <cell r="L31">
            <v>0.90676581828986191</v>
          </cell>
          <cell r="M31">
            <v>100</v>
          </cell>
          <cell r="N31" t="str">
            <v>T-KERA</v>
          </cell>
          <cell r="O31">
            <v>15.75</v>
          </cell>
          <cell r="P31" t="str">
            <v>T-KERA</v>
          </cell>
          <cell r="Q31" t="str">
            <v>T-KVQ.KX</v>
          </cell>
          <cell r="R31">
            <v>-71977.672944890932</v>
          </cell>
          <cell r="S31">
            <v>15875</v>
          </cell>
        </row>
        <row r="32">
          <cell r="A32" t="str">
            <v>T-GLC</v>
          </cell>
          <cell r="D32" t="str">
            <v>T-CENLD</v>
          </cell>
          <cell r="E32">
            <v>0.5</v>
          </cell>
          <cell r="J32" t="str">
            <v>T-KVQ.KC</v>
          </cell>
          <cell r="K32">
            <v>0.4</v>
          </cell>
          <cell r="L32">
            <v>0.63803032700752915</v>
          </cell>
          <cell r="M32">
            <v>100</v>
          </cell>
          <cell r="N32" t="str">
            <v>T-KERA</v>
          </cell>
          <cell r="O32">
            <v>15.75</v>
          </cell>
          <cell r="P32" t="str">
            <v>T-KERA</v>
          </cell>
          <cell r="Q32" t="str">
            <v>T-KVQ.KE</v>
          </cell>
          <cell r="R32">
            <v>-7221.998101245822</v>
          </cell>
          <cell r="S32">
            <v>6250</v>
          </cell>
        </row>
        <row r="33">
          <cell r="A33" t="str">
            <v>T-ESOL</v>
          </cell>
          <cell r="D33" t="str">
            <v>T-CHDN</v>
          </cell>
          <cell r="E33">
            <v>40</v>
          </cell>
          <cell r="L33">
            <v>0</v>
          </cell>
          <cell r="O33">
            <v>0</v>
          </cell>
          <cell r="R33">
            <v>0</v>
          </cell>
          <cell r="S33">
            <v>0</v>
          </cell>
        </row>
        <row r="34">
          <cell r="A34" t="str">
            <v>T-DISH</v>
          </cell>
          <cell r="D34" t="str">
            <v>T-CHTL</v>
          </cell>
          <cell r="E34">
            <v>0.5</v>
          </cell>
          <cell r="J34" t="str">
            <v>T-KVQ.WW</v>
          </cell>
          <cell r="K34">
            <v>0.4</v>
          </cell>
          <cell r="L34">
            <v>0.67908761411777596</v>
          </cell>
          <cell r="M34">
            <v>100</v>
          </cell>
          <cell r="N34" t="str">
            <v>T-KERA</v>
          </cell>
          <cell r="O34">
            <v>15.75</v>
          </cell>
          <cell r="R34">
            <v>0</v>
          </cell>
          <cell r="S34">
            <v>0</v>
          </cell>
        </row>
        <row r="35">
          <cell r="A35" t="str">
            <v>T-CVII</v>
          </cell>
          <cell r="D35" t="str">
            <v>T-CKE</v>
          </cell>
          <cell r="E35">
            <v>10</v>
          </cell>
          <cell r="J35" t="str">
            <v>T-KVQ.KX</v>
          </cell>
          <cell r="K35">
            <v>0.4</v>
          </cell>
          <cell r="L35">
            <v>3.5984338430141705E-2</v>
          </cell>
          <cell r="M35">
            <v>100</v>
          </cell>
          <cell r="N35" t="str">
            <v>T-KERA</v>
          </cell>
          <cell r="O35">
            <v>15.75</v>
          </cell>
          <cell r="P35" t="str">
            <v>T-BEV.SWAP</v>
          </cell>
          <cell r="Q35" t="str">
            <v>T-BEV</v>
          </cell>
          <cell r="R35">
            <v>5000</v>
          </cell>
          <cell r="S35">
            <v>-62.5</v>
          </cell>
        </row>
        <row r="36">
          <cell r="A36" t="str">
            <v>T-CTIX</v>
          </cell>
          <cell r="D36" t="str">
            <v>T-CKR</v>
          </cell>
          <cell r="E36">
            <v>25</v>
          </cell>
          <cell r="J36" t="str">
            <v>T-KVQ.KE</v>
          </cell>
          <cell r="K36">
            <v>0.4</v>
          </cell>
          <cell r="L36">
            <v>9.170791239677234E-3</v>
          </cell>
          <cell r="M36">
            <v>100</v>
          </cell>
          <cell r="N36" t="str">
            <v>T-KERA</v>
          </cell>
          <cell r="O36">
            <v>15.75</v>
          </cell>
        </row>
        <row r="37">
          <cell r="A37" t="str">
            <v>T-CSDS</v>
          </cell>
          <cell r="D37" t="str">
            <v>T-CMGI</v>
          </cell>
          <cell r="E37">
            <v>50</v>
          </cell>
          <cell r="L37">
            <v>0</v>
          </cell>
          <cell r="O37">
            <v>0</v>
          </cell>
          <cell r="R37">
            <v>0</v>
          </cell>
          <cell r="S37">
            <v>0</v>
          </cell>
        </row>
        <row r="38">
          <cell r="A38" t="str">
            <v>T-CROS</v>
          </cell>
          <cell r="D38" t="str">
            <v>T-CNDR</v>
          </cell>
          <cell r="E38">
            <v>8</v>
          </cell>
          <cell r="J38" t="str">
            <v>T-QPE.IN</v>
          </cell>
          <cell r="K38">
            <v>0.4</v>
          </cell>
          <cell r="L38">
            <v>0.69741547100496948</v>
          </cell>
          <cell r="M38">
            <v>100</v>
          </cell>
          <cell r="N38" t="str">
            <v>T-SAPE</v>
          </cell>
          <cell r="O38">
            <v>73</v>
          </cell>
          <cell r="P38" t="str">
            <v>T-SAPE</v>
          </cell>
          <cell r="Q38" t="str">
            <v>T-QPE.IN</v>
          </cell>
          <cell r="R38">
            <v>-2545566.4691681387</v>
          </cell>
          <cell r="S38">
            <v>-81250</v>
          </cell>
        </row>
        <row r="39">
          <cell r="A39" t="str">
            <v>T-CREE</v>
          </cell>
          <cell r="D39" t="str">
            <v>T-CREE</v>
          </cell>
          <cell r="E39">
            <v>33.8125</v>
          </cell>
          <cell r="L39">
            <v>0</v>
          </cell>
          <cell r="O39">
            <v>0</v>
          </cell>
          <cell r="R39">
            <v>0</v>
          </cell>
          <cell r="S39">
            <v>0</v>
          </cell>
        </row>
        <row r="40">
          <cell r="A40" t="str">
            <v>T-CKE</v>
          </cell>
          <cell r="D40" t="str">
            <v>T-CROS</v>
          </cell>
          <cell r="E40">
            <v>25.25</v>
          </cell>
          <cell r="L40">
            <v>0</v>
          </cell>
          <cell r="O40">
            <v>0</v>
          </cell>
          <cell r="R40">
            <v>0</v>
          </cell>
          <cell r="S40">
            <v>0</v>
          </cell>
        </row>
        <row r="41">
          <cell r="A41" t="str">
            <v>T-BYD</v>
          </cell>
          <cell r="D41" t="str">
            <v>T-CSDS</v>
          </cell>
          <cell r="E41">
            <v>6.625</v>
          </cell>
          <cell r="L41">
            <v>0</v>
          </cell>
          <cell r="O41">
            <v>0</v>
          </cell>
          <cell r="R41">
            <v>0</v>
          </cell>
          <cell r="S41">
            <v>0</v>
          </cell>
        </row>
        <row r="42">
          <cell r="A42" t="str">
            <v>T-BERW</v>
          </cell>
          <cell r="D42" t="str">
            <v>T-CTIX</v>
          </cell>
          <cell r="E42">
            <v>36</v>
          </cell>
          <cell r="L42">
            <v>0</v>
          </cell>
          <cell r="O42">
            <v>0</v>
          </cell>
          <cell r="R42">
            <v>0</v>
          </cell>
          <cell r="S42">
            <v>0</v>
          </cell>
        </row>
        <row r="43">
          <cell r="A43" t="str">
            <v>T-ALK</v>
          </cell>
          <cell r="D43" t="str">
            <v>T-CUST</v>
          </cell>
          <cell r="E43">
            <v>20</v>
          </cell>
          <cell r="L43">
            <v>0</v>
          </cell>
          <cell r="O43">
            <v>0</v>
          </cell>
          <cell r="R43">
            <v>0</v>
          </cell>
          <cell r="S43">
            <v>0</v>
          </cell>
        </row>
        <row r="44">
          <cell r="A44" t="str">
            <v>T-ACE</v>
          </cell>
          <cell r="D44" t="str">
            <v>T-CVII</v>
          </cell>
          <cell r="E44">
            <v>0.03</v>
          </cell>
          <cell r="L44">
            <v>0</v>
          </cell>
          <cell r="O44">
            <v>0</v>
          </cell>
          <cell r="R44">
            <v>0</v>
          </cell>
          <cell r="S44">
            <v>0</v>
          </cell>
        </row>
        <row r="45">
          <cell r="A45">
            <v>0</v>
          </cell>
          <cell r="D45" t="str">
            <v>T-CWG.SWAP</v>
          </cell>
          <cell r="E45">
            <v>15</v>
          </cell>
          <cell r="L45">
            <v>0</v>
          </cell>
          <cell r="O45">
            <v>0</v>
          </cell>
          <cell r="R45">
            <v>0</v>
          </cell>
          <cell r="S45">
            <v>0</v>
          </cell>
        </row>
        <row r="46">
          <cell r="A46">
            <v>0</v>
          </cell>
          <cell r="D46" t="str">
            <v>T-DAL</v>
          </cell>
          <cell r="E46">
            <v>60</v>
          </cell>
          <cell r="L46">
            <v>0</v>
          </cell>
          <cell r="O46">
            <v>0</v>
          </cell>
          <cell r="R46">
            <v>0</v>
          </cell>
          <cell r="S46">
            <v>0</v>
          </cell>
        </row>
        <row r="47">
          <cell r="A47">
            <v>0</v>
          </cell>
          <cell r="D47" t="str">
            <v>T-DAL.SL</v>
          </cell>
          <cell r="E47">
            <v>0</v>
          </cell>
          <cell r="L47">
            <v>0</v>
          </cell>
          <cell r="O47">
            <v>0</v>
          </cell>
          <cell r="R47">
            <v>0</v>
          </cell>
          <cell r="S47">
            <v>0</v>
          </cell>
        </row>
        <row r="48">
          <cell r="A48">
            <v>0</v>
          </cell>
          <cell r="D48" t="str">
            <v>T-DISH</v>
          </cell>
          <cell r="E48">
            <v>83.625</v>
          </cell>
          <cell r="L48">
            <v>0</v>
          </cell>
          <cell r="O48">
            <v>0</v>
          </cell>
          <cell r="R48">
            <v>0</v>
          </cell>
          <cell r="S48">
            <v>0</v>
          </cell>
        </row>
        <row r="49">
          <cell r="A49">
            <v>0</v>
          </cell>
          <cell r="D49" t="str">
            <v>T-DVD</v>
          </cell>
          <cell r="E49">
            <v>20</v>
          </cell>
          <cell r="L49">
            <v>0</v>
          </cell>
          <cell r="O49">
            <v>0</v>
          </cell>
          <cell r="R49">
            <v>0</v>
          </cell>
          <cell r="S49">
            <v>0</v>
          </cell>
        </row>
        <row r="50">
          <cell r="A50">
            <v>0</v>
          </cell>
          <cell r="D50" t="str">
            <v>T-ELOT</v>
          </cell>
          <cell r="E50">
            <v>2</v>
          </cell>
          <cell r="L50">
            <v>0</v>
          </cell>
          <cell r="O50">
            <v>0</v>
          </cell>
          <cell r="R50">
            <v>0</v>
          </cell>
          <cell r="S50">
            <v>0</v>
          </cell>
        </row>
        <row r="51">
          <cell r="A51">
            <v>0</v>
          </cell>
          <cell r="D51" t="str">
            <v>T-ELTE</v>
          </cell>
          <cell r="E51">
            <v>8</v>
          </cell>
          <cell r="L51">
            <v>0</v>
          </cell>
          <cell r="O51">
            <v>0</v>
          </cell>
          <cell r="R51">
            <v>0</v>
          </cell>
          <cell r="S51">
            <v>0</v>
          </cell>
        </row>
        <row r="52">
          <cell r="A52">
            <v>0</v>
          </cell>
          <cell r="D52" t="str">
            <v>T-ENTS</v>
          </cell>
          <cell r="E52">
            <v>10.5</v>
          </cell>
          <cell r="L52">
            <v>0</v>
          </cell>
          <cell r="O52">
            <v>0</v>
          </cell>
          <cell r="R52">
            <v>0</v>
          </cell>
          <cell r="S52">
            <v>0</v>
          </cell>
        </row>
        <row r="53">
          <cell r="A53">
            <v>0</v>
          </cell>
          <cell r="D53" t="str">
            <v>T-ESOL</v>
          </cell>
          <cell r="E53">
            <v>1.1875</v>
          </cell>
          <cell r="L53">
            <v>0</v>
          </cell>
          <cell r="O53">
            <v>0</v>
          </cell>
          <cell r="R53">
            <v>0</v>
          </cell>
          <cell r="S53">
            <v>0</v>
          </cell>
        </row>
        <row r="54">
          <cell r="A54">
            <v>0</v>
          </cell>
          <cell r="D54" t="str">
            <v>T-ESTI</v>
          </cell>
          <cell r="E54">
            <v>5</v>
          </cell>
          <cell r="L54">
            <v>0</v>
          </cell>
          <cell r="O54">
            <v>0</v>
          </cell>
          <cell r="R54">
            <v>0</v>
          </cell>
          <cell r="S54">
            <v>0</v>
          </cell>
        </row>
        <row r="55">
          <cell r="A55">
            <v>0</v>
          </cell>
          <cell r="D55" t="str">
            <v>T-ETYS</v>
          </cell>
          <cell r="E55">
            <v>30</v>
          </cell>
          <cell r="J55" t="str">
            <v>Naked Options</v>
          </cell>
          <cell r="L55">
            <v>0</v>
          </cell>
          <cell r="O55">
            <v>0</v>
          </cell>
          <cell r="R55">
            <v>0</v>
          </cell>
          <cell r="S55">
            <v>0</v>
          </cell>
        </row>
        <row r="56">
          <cell r="A56">
            <v>0</v>
          </cell>
          <cell r="D56" t="str">
            <v>T-FBR</v>
          </cell>
          <cell r="E56">
            <v>5</v>
          </cell>
          <cell r="L56">
            <v>0</v>
          </cell>
          <cell r="R56">
            <v>0</v>
          </cell>
          <cell r="S56">
            <v>0</v>
          </cell>
        </row>
        <row r="57">
          <cell r="A57">
            <v>0</v>
          </cell>
          <cell r="D57" t="str">
            <v>T-FSON</v>
          </cell>
          <cell r="E57">
            <v>20</v>
          </cell>
          <cell r="J57" t="str">
            <v>T-AMR.WL</v>
          </cell>
          <cell r="K57">
            <v>0.4</v>
          </cell>
          <cell r="L57">
            <v>0.51152411970932743</v>
          </cell>
          <cell r="M57">
            <v>100</v>
          </cell>
          <cell r="N57" t="str">
            <v>T-AMR</v>
          </cell>
          <cell r="O57">
            <v>58.625</v>
          </cell>
          <cell r="R57">
            <v>0</v>
          </cell>
          <cell r="S57">
            <v>0</v>
          </cell>
        </row>
        <row r="58">
          <cell r="A58">
            <v>0</v>
          </cell>
          <cell r="D58" t="str">
            <v>T-GLC</v>
          </cell>
          <cell r="E58">
            <v>60</v>
          </cell>
          <cell r="L58">
            <v>0</v>
          </cell>
          <cell r="R58">
            <v>0</v>
          </cell>
          <cell r="S58">
            <v>0</v>
          </cell>
        </row>
        <row r="59">
          <cell r="A59">
            <v>0</v>
          </cell>
          <cell r="D59" t="str">
            <v>T-GMH</v>
          </cell>
          <cell r="E59">
            <v>60</v>
          </cell>
          <cell r="L59">
            <v>0</v>
          </cell>
          <cell r="R59">
            <v>0</v>
          </cell>
          <cell r="S59">
            <v>0</v>
          </cell>
        </row>
        <row r="60">
          <cell r="A60">
            <v>0</v>
          </cell>
          <cell r="D60" t="str">
            <v>T-GTK</v>
          </cell>
          <cell r="E60">
            <v>50</v>
          </cell>
          <cell r="L60">
            <v>0</v>
          </cell>
          <cell r="R60">
            <v>0</v>
          </cell>
          <cell r="S60">
            <v>0</v>
          </cell>
        </row>
        <row r="61">
          <cell r="A61">
            <v>0</v>
          </cell>
          <cell r="D61" t="str">
            <v>T-GUMM</v>
          </cell>
          <cell r="E61">
            <v>2</v>
          </cell>
          <cell r="L61">
            <v>0</v>
          </cell>
          <cell r="R61">
            <v>0</v>
          </cell>
          <cell r="S61">
            <v>0</v>
          </cell>
        </row>
        <row r="62">
          <cell r="A62">
            <v>0</v>
          </cell>
          <cell r="D62" t="str">
            <v>T-GZSP</v>
          </cell>
          <cell r="E62">
            <v>12</v>
          </cell>
          <cell r="L62">
            <v>0</v>
          </cell>
          <cell r="R62">
            <v>0</v>
          </cell>
          <cell r="S62">
            <v>0</v>
          </cell>
        </row>
        <row r="63">
          <cell r="A63">
            <v>0</v>
          </cell>
          <cell r="D63" t="str">
            <v>T-HCRI</v>
          </cell>
          <cell r="E63">
            <v>8</v>
          </cell>
          <cell r="L63">
            <v>0</v>
          </cell>
          <cell r="P63" t="str">
            <v>Partial Box Section</v>
          </cell>
          <cell r="R63">
            <v>0</v>
          </cell>
          <cell r="S63">
            <v>0</v>
          </cell>
        </row>
        <row r="64">
          <cell r="A64">
            <v>0</v>
          </cell>
          <cell r="D64" t="str">
            <v>T-HET</v>
          </cell>
          <cell r="E64">
            <v>29</v>
          </cell>
          <cell r="L64">
            <v>0</v>
          </cell>
          <cell r="R64">
            <v>0</v>
          </cell>
          <cell r="S64">
            <v>0</v>
          </cell>
        </row>
        <row r="65">
          <cell r="A65">
            <v>0</v>
          </cell>
          <cell r="D65" t="str">
            <v>T-HLYW</v>
          </cell>
          <cell r="E65">
            <v>30</v>
          </cell>
          <cell r="L65">
            <v>0</v>
          </cell>
          <cell r="R65">
            <v>0</v>
          </cell>
          <cell r="S65">
            <v>0</v>
          </cell>
        </row>
        <row r="66">
          <cell r="A66">
            <v>0</v>
          </cell>
          <cell r="D66" t="str">
            <v>T-HTV</v>
          </cell>
          <cell r="E66">
            <v>20</v>
          </cell>
        </row>
        <row r="67">
          <cell r="A67">
            <v>0</v>
          </cell>
          <cell r="D67" t="str">
            <v>T-IGT</v>
          </cell>
          <cell r="E67">
            <v>25</v>
          </cell>
        </row>
        <row r="68">
          <cell r="A68">
            <v>0</v>
          </cell>
          <cell r="D68" t="str">
            <v>T-IMTI</v>
          </cell>
          <cell r="E68">
            <v>5.5E-2</v>
          </cell>
        </row>
        <row r="69">
          <cell r="A69">
            <v>0</v>
          </cell>
          <cell r="D69" t="str">
            <v>T-INSUA</v>
          </cell>
          <cell r="E69">
            <v>20.75</v>
          </cell>
        </row>
        <row r="70">
          <cell r="A70">
            <v>0</v>
          </cell>
          <cell r="D70" t="str">
            <v>T-ISCA</v>
          </cell>
          <cell r="E70">
            <v>35</v>
          </cell>
        </row>
        <row r="71">
          <cell r="A71">
            <v>0</v>
          </cell>
          <cell r="D71" t="str">
            <v>T-J</v>
          </cell>
          <cell r="E71">
            <v>12.5</v>
          </cell>
        </row>
        <row r="72">
          <cell r="A72">
            <v>0</v>
          </cell>
          <cell r="D72" t="str">
            <v>T-JBOH</v>
          </cell>
          <cell r="E72">
            <v>8.5625</v>
          </cell>
        </row>
        <row r="73">
          <cell r="A73">
            <v>0</v>
          </cell>
          <cell r="D73" t="str">
            <v>T-JTSC</v>
          </cell>
          <cell r="E73">
            <v>0.05</v>
          </cell>
        </row>
        <row r="74">
          <cell r="A74">
            <v>0</v>
          </cell>
          <cell r="D74" t="str">
            <v>T-KERA</v>
          </cell>
          <cell r="E74">
            <v>5</v>
          </cell>
        </row>
        <row r="75">
          <cell r="A75">
            <v>0</v>
          </cell>
          <cell r="D75" t="str">
            <v>T-KIDE</v>
          </cell>
          <cell r="E75">
            <v>20</v>
          </cell>
        </row>
        <row r="76">
          <cell r="A76">
            <v>0</v>
          </cell>
          <cell r="D76" t="str">
            <v>T-KVQ.GV</v>
          </cell>
          <cell r="E76">
            <v>3.25</v>
          </cell>
        </row>
        <row r="77">
          <cell r="A77">
            <v>0</v>
          </cell>
          <cell r="D77" t="str">
            <v>T-KVQ.KB</v>
          </cell>
          <cell r="E77">
            <v>5.75</v>
          </cell>
        </row>
        <row r="78">
          <cell r="A78">
            <v>0</v>
          </cell>
          <cell r="D78" t="str">
            <v>T-KVQ.KC</v>
          </cell>
          <cell r="E78">
            <v>0.75</v>
          </cell>
        </row>
        <row r="79">
          <cell r="A79">
            <v>0</v>
          </cell>
          <cell r="D79" t="str">
            <v>T-KVQ.KE</v>
          </cell>
          <cell r="E79">
            <v>0</v>
          </cell>
        </row>
        <row r="80">
          <cell r="A80">
            <v>0</v>
          </cell>
          <cell r="D80" t="str">
            <v>T-KVQ.KV</v>
          </cell>
          <cell r="E80">
            <v>3.25</v>
          </cell>
        </row>
        <row r="81">
          <cell r="A81">
            <v>0</v>
          </cell>
          <cell r="D81" t="str">
            <v>T-KVQ.KW</v>
          </cell>
          <cell r="E81">
            <v>0</v>
          </cell>
        </row>
        <row r="82">
          <cell r="A82">
            <v>0</v>
          </cell>
          <cell r="D82" t="str">
            <v>T-KVQ.KX</v>
          </cell>
          <cell r="E82">
            <v>0</v>
          </cell>
        </row>
        <row r="83">
          <cell r="A83">
            <v>0</v>
          </cell>
          <cell r="D83" t="str">
            <v>T-KVQ.WW</v>
          </cell>
          <cell r="E83">
            <v>1.75</v>
          </cell>
        </row>
        <row r="84">
          <cell r="A84">
            <v>0</v>
          </cell>
          <cell r="D84" t="str">
            <v>T-LHSP</v>
          </cell>
          <cell r="E84">
            <v>20</v>
          </cell>
        </row>
        <row r="85">
          <cell r="A85">
            <v>0</v>
          </cell>
          <cell r="D85" t="str">
            <v>T-LNET</v>
          </cell>
          <cell r="E85">
            <v>18</v>
          </cell>
        </row>
        <row r="86">
          <cell r="A86">
            <v>0</v>
          </cell>
          <cell r="D86" t="str">
            <v>T-LTWO</v>
          </cell>
          <cell r="E86">
            <v>3.125</v>
          </cell>
        </row>
        <row r="87">
          <cell r="A87">
            <v>0</v>
          </cell>
          <cell r="D87" t="str">
            <v>T-LVLT</v>
          </cell>
          <cell r="E87">
            <v>25</v>
          </cell>
        </row>
        <row r="88">
          <cell r="A88">
            <v>0</v>
          </cell>
          <cell r="D88" t="str">
            <v>T-LVLT.SWAP</v>
          </cell>
          <cell r="E88">
            <v>25</v>
          </cell>
        </row>
        <row r="89">
          <cell r="A89">
            <v>0</v>
          </cell>
          <cell r="D89" t="str">
            <v>T-MAXI</v>
          </cell>
          <cell r="E89">
            <v>8</v>
          </cell>
        </row>
        <row r="90">
          <cell r="A90">
            <v>0</v>
          </cell>
          <cell r="D90" t="str">
            <v>T-MAXI.SWAP</v>
          </cell>
          <cell r="E90">
            <v>8</v>
          </cell>
        </row>
        <row r="91">
          <cell r="A91">
            <v>0</v>
          </cell>
          <cell r="D91" t="str">
            <v>T-MEH</v>
          </cell>
          <cell r="E91">
            <v>24</v>
          </cell>
        </row>
        <row r="92">
          <cell r="A92">
            <v>0</v>
          </cell>
          <cell r="D92" t="str">
            <v>T-MEH2</v>
          </cell>
          <cell r="E92">
            <v>28</v>
          </cell>
        </row>
        <row r="93">
          <cell r="A93">
            <v>0</v>
          </cell>
          <cell r="D93" t="str">
            <v>T-MESA</v>
          </cell>
          <cell r="E93">
            <v>7</v>
          </cell>
        </row>
        <row r="94">
          <cell r="A94">
            <v>0</v>
          </cell>
          <cell r="D94" t="str">
            <v>T-MGRP</v>
          </cell>
          <cell r="E94">
            <v>11</v>
          </cell>
        </row>
        <row r="95">
          <cell r="A95">
            <v>0</v>
          </cell>
          <cell r="D95" t="str">
            <v>T-MME</v>
          </cell>
          <cell r="E95">
            <v>12</v>
          </cell>
        </row>
        <row r="96">
          <cell r="A96">
            <v>0</v>
          </cell>
          <cell r="D96" t="str">
            <v>T-MME.IV</v>
          </cell>
          <cell r="E96">
            <v>0</v>
          </cell>
        </row>
        <row r="97">
          <cell r="A97">
            <v>0</v>
          </cell>
          <cell r="D97" t="str">
            <v>T-MPH</v>
          </cell>
          <cell r="E97">
            <v>20</v>
          </cell>
        </row>
        <row r="98">
          <cell r="A98">
            <v>0</v>
          </cell>
          <cell r="D98" t="str">
            <v>T-MPO</v>
          </cell>
          <cell r="E98">
            <v>13.5</v>
          </cell>
        </row>
        <row r="99">
          <cell r="A99">
            <v>0</v>
          </cell>
          <cell r="D99" t="str">
            <v>T-MPPP</v>
          </cell>
          <cell r="E99">
            <v>5</v>
          </cell>
        </row>
        <row r="100">
          <cell r="A100">
            <v>0</v>
          </cell>
          <cell r="D100" t="str">
            <v>T-MPPP2</v>
          </cell>
          <cell r="E100">
            <v>5</v>
          </cell>
        </row>
        <row r="101">
          <cell r="D101" t="str">
            <v>T-MU</v>
          </cell>
          <cell r="E101">
            <v>30</v>
          </cell>
        </row>
        <row r="102">
          <cell r="D102" t="str">
            <v>T-NDB</v>
          </cell>
          <cell r="E102">
            <v>15</v>
          </cell>
        </row>
        <row r="103">
          <cell r="D103" t="str">
            <v>T-OCA</v>
          </cell>
          <cell r="E103">
            <v>16.25</v>
          </cell>
        </row>
        <row r="104">
          <cell r="D104" t="str">
            <v>T-OVON</v>
          </cell>
          <cell r="E104">
            <v>0</v>
          </cell>
        </row>
        <row r="105">
          <cell r="D105" t="str">
            <v>T-PCLN</v>
          </cell>
          <cell r="E105">
            <v>35</v>
          </cell>
        </row>
        <row r="106">
          <cell r="D106" t="str">
            <v>T-PCLN2</v>
          </cell>
          <cell r="E106">
            <v>20</v>
          </cell>
        </row>
        <row r="107">
          <cell r="D107" t="str">
            <v>T-PCNI</v>
          </cell>
          <cell r="E107">
            <v>0.125</v>
          </cell>
        </row>
        <row r="108">
          <cell r="D108" t="str">
            <v>T-PENN</v>
          </cell>
          <cell r="E108">
            <v>15</v>
          </cell>
        </row>
        <row r="109">
          <cell r="D109" t="str">
            <v>T-PGTV</v>
          </cell>
          <cell r="E109">
            <v>70</v>
          </cell>
        </row>
        <row r="110">
          <cell r="D110" t="str">
            <v>T-PHHC</v>
          </cell>
          <cell r="E110">
            <v>0.15</v>
          </cell>
        </row>
        <row r="111">
          <cell r="D111" t="str">
            <v>T-PIXR</v>
          </cell>
          <cell r="E111">
            <v>34.0625</v>
          </cell>
        </row>
        <row r="112">
          <cell r="D112" t="str">
            <v>T-PLA</v>
          </cell>
          <cell r="E112">
            <v>20</v>
          </cell>
        </row>
        <row r="113">
          <cell r="D113" t="str">
            <v>T-PLAY</v>
          </cell>
          <cell r="E113">
            <v>8</v>
          </cell>
        </row>
        <row r="114">
          <cell r="D114" t="str">
            <v>T-PMTI.WTS</v>
          </cell>
          <cell r="E114">
            <v>0</v>
          </cell>
        </row>
        <row r="115">
          <cell r="D115" t="str">
            <v>T-POS</v>
          </cell>
          <cell r="E115">
            <v>90.75</v>
          </cell>
        </row>
        <row r="116">
          <cell r="D116" t="str">
            <v>T-PSON</v>
          </cell>
          <cell r="E116">
            <v>5</v>
          </cell>
        </row>
        <row r="117">
          <cell r="D117" t="str">
            <v>T-PTVL</v>
          </cell>
          <cell r="E117">
            <v>30</v>
          </cell>
        </row>
        <row r="118">
          <cell r="D118" t="str">
            <v>T-PWRH</v>
          </cell>
          <cell r="E118">
            <v>19.5</v>
          </cell>
        </row>
        <row r="119">
          <cell r="D119" t="str">
            <v>T-QGENF</v>
          </cell>
          <cell r="E119">
            <v>20</v>
          </cell>
        </row>
        <row r="120">
          <cell r="D120" t="str">
            <v>T-QMP.GD</v>
          </cell>
          <cell r="E120">
            <v>0</v>
          </cell>
        </row>
        <row r="121">
          <cell r="D121" t="str">
            <v>T-QPE.SL</v>
          </cell>
          <cell r="E121">
            <v>0</v>
          </cell>
        </row>
        <row r="122">
          <cell r="D122" t="str">
            <v>T-RAIN</v>
          </cell>
          <cell r="E122">
            <v>10</v>
          </cell>
        </row>
        <row r="123">
          <cell r="D123" t="str">
            <v>T-SAPE</v>
          </cell>
          <cell r="E123">
            <v>30</v>
          </cell>
        </row>
        <row r="124">
          <cell r="D124" t="str">
            <v>T-SAPE</v>
          </cell>
          <cell r="E124">
            <v>30</v>
          </cell>
        </row>
        <row r="125">
          <cell r="D125" t="str">
            <v>T-SCAI</v>
          </cell>
          <cell r="E125">
            <v>15</v>
          </cell>
        </row>
        <row r="126">
          <cell r="D126" t="str">
            <v>T-SCHK</v>
          </cell>
          <cell r="E126">
            <v>2.625</v>
          </cell>
        </row>
        <row r="127">
          <cell r="D127" t="str">
            <v>T-SEPR</v>
          </cell>
          <cell r="E127">
            <v>50</v>
          </cell>
        </row>
        <row r="128">
          <cell r="D128" t="str">
            <v>T-SG</v>
          </cell>
          <cell r="E128">
            <v>25</v>
          </cell>
        </row>
        <row r="129">
          <cell r="D129" t="str">
            <v>T-SNRS</v>
          </cell>
          <cell r="E129">
            <v>2</v>
          </cell>
        </row>
        <row r="130">
          <cell r="D130" t="str">
            <v>T-SODK</v>
          </cell>
          <cell r="E130">
            <v>10</v>
          </cell>
        </row>
        <row r="131">
          <cell r="D131" t="str">
            <v>T-STN</v>
          </cell>
          <cell r="E131">
            <v>26.5</v>
          </cell>
          <cell r="U131" t="str">
            <v>Industry</v>
          </cell>
        </row>
        <row r="132">
          <cell r="D132" t="str">
            <v>T-STN.SWAP</v>
          </cell>
          <cell r="E132">
            <v>26.5</v>
          </cell>
          <cell r="U132" t="str">
            <v>INET</v>
          </cell>
        </row>
        <row r="133">
          <cell r="D133" t="str">
            <v>T-SYSF</v>
          </cell>
          <cell r="E133">
            <v>0.11</v>
          </cell>
        </row>
        <row r="134">
          <cell r="D134" t="str">
            <v>T-TCPI</v>
          </cell>
          <cell r="E134">
            <v>0</v>
          </cell>
        </row>
        <row r="135">
          <cell r="D135" t="str">
            <v>T-THQI</v>
          </cell>
          <cell r="E135">
            <v>12</v>
          </cell>
        </row>
        <row r="136">
          <cell r="D136" t="str">
            <v>T-THQI.S2</v>
          </cell>
          <cell r="E136">
            <v>12</v>
          </cell>
        </row>
        <row r="137">
          <cell r="D137" t="str">
            <v>T-THQI.SWAP</v>
          </cell>
          <cell r="E137">
            <v>12</v>
          </cell>
        </row>
        <row r="138">
          <cell r="D138" t="str">
            <v>T-TPS</v>
          </cell>
          <cell r="E138">
            <v>1.375</v>
          </cell>
        </row>
        <row r="139">
          <cell r="D139" t="str">
            <v>T-TRVL</v>
          </cell>
          <cell r="E139">
            <v>25</v>
          </cell>
        </row>
        <row r="140">
          <cell r="D140" t="str">
            <v>T-TSATA</v>
          </cell>
          <cell r="E140">
            <v>4</v>
          </cell>
        </row>
        <row r="141">
          <cell r="D141" t="str">
            <v>T-TSG</v>
          </cell>
          <cell r="E141">
            <v>60</v>
          </cell>
        </row>
        <row r="142">
          <cell r="D142" t="str">
            <v>T-TUNE</v>
          </cell>
          <cell r="E142">
            <v>10</v>
          </cell>
        </row>
        <row r="143">
          <cell r="D143" t="str">
            <v>T-UBET</v>
          </cell>
          <cell r="E143">
            <v>2</v>
          </cell>
        </row>
        <row r="144">
          <cell r="D144" t="str">
            <v>T-UHS</v>
          </cell>
          <cell r="E144">
            <v>48</v>
          </cell>
        </row>
        <row r="145">
          <cell r="D145" t="str">
            <v>T-USSB</v>
          </cell>
          <cell r="E145">
            <v>18</v>
          </cell>
        </row>
        <row r="146">
          <cell r="D146" t="str">
            <v>T-UVN</v>
          </cell>
          <cell r="E146">
            <v>65</v>
          </cell>
        </row>
        <row r="147">
          <cell r="D147" t="str">
            <v>T-VINT</v>
          </cell>
          <cell r="E147">
            <v>10</v>
          </cell>
        </row>
        <row r="148">
          <cell r="D148" t="str">
            <v>T-VLNC</v>
          </cell>
          <cell r="E148">
            <v>3</v>
          </cell>
        </row>
        <row r="149">
          <cell r="D149" t="str">
            <v>T-VMSI</v>
          </cell>
          <cell r="E149">
            <v>20</v>
          </cell>
        </row>
        <row r="150">
          <cell r="D150" t="str">
            <v>T-WEBS</v>
          </cell>
          <cell r="E150">
            <v>1E-3</v>
          </cell>
        </row>
        <row r="151">
          <cell r="D151" t="str">
            <v>T-WITC</v>
          </cell>
          <cell r="E151">
            <v>10</v>
          </cell>
        </row>
        <row r="152">
          <cell r="D152" t="str">
            <v>T-WMS</v>
          </cell>
          <cell r="E152">
            <v>10</v>
          </cell>
        </row>
        <row r="153">
          <cell r="D153" t="str">
            <v>T-WPACQ</v>
          </cell>
          <cell r="E153">
            <v>0</v>
          </cell>
        </row>
        <row r="154">
          <cell r="D154" t="str">
            <v>T-XCED</v>
          </cell>
          <cell r="E154">
            <v>10</v>
          </cell>
        </row>
        <row r="155">
          <cell r="D155" t="str">
            <v>T-ELQ.JV</v>
          </cell>
          <cell r="E155">
            <v>1.875</v>
          </cell>
        </row>
        <row r="156">
          <cell r="D156" t="str">
            <v>T-TQA.KD</v>
          </cell>
          <cell r="E156">
            <v>0.375</v>
          </cell>
        </row>
        <row r="157">
          <cell r="D157" t="str">
            <v>T-QPE.IN</v>
          </cell>
          <cell r="E157">
            <v>3</v>
          </cell>
        </row>
        <row r="158">
          <cell r="D158" t="str">
            <v>T-AMR.WL</v>
          </cell>
          <cell r="E158">
            <v>0</v>
          </cell>
        </row>
        <row r="191">
          <cell r="AV191" t="str">
            <v>Long/Short</v>
          </cell>
          <cell r="AW191" t="str">
            <v>Type</v>
          </cell>
          <cell r="AX191" t="str">
            <v>Box?</v>
          </cell>
          <cell r="AY191" t="str">
            <v>Industry</v>
          </cell>
          <cell r="BA191" t="str">
            <v>Long/Short</v>
          </cell>
          <cell r="BB191" t="str">
            <v>Type</v>
          </cell>
          <cell r="BC191" t="str">
            <v>Box?</v>
          </cell>
          <cell r="BD191" t="str">
            <v>Industry</v>
          </cell>
        </row>
        <row r="192">
          <cell r="AV192" t="str">
            <v>LONG</v>
          </cell>
          <cell r="AW192" t="str">
            <v>Stock</v>
          </cell>
          <cell r="AX192" t="str">
            <v xml:space="preserve"> </v>
          </cell>
          <cell r="AY192" t="str">
            <v>INET</v>
          </cell>
          <cell r="BA192" t="str">
            <v>LONG</v>
          </cell>
          <cell r="BB192" t="str">
            <v>Put</v>
          </cell>
          <cell r="BD192" t="str">
            <v>INET</v>
          </cell>
        </row>
        <row r="193">
          <cell r="AV193" t="str">
            <v>LONG</v>
          </cell>
          <cell r="AW193" t="str">
            <v>Stock</v>
          </cell>
          <cell r="AX193" t="str">
            <v>P</v>
          </cell>
          <cell r="AY193" t="str">
            <v>INET</v>
          </cell>
          <cell r="BA193" t="str">
            <v>SHORT</v>
          </cell>
          <cell r="BB193" t="str">
            <v>Stock</v>
          </cell>
          <cell r="BC193" t="str">
            <v xml:space="preserve"> </v>
          </cell>
          <cell r="BD193" t="str">
            <v>INET</v>
          </cell>
        </row>
        <row r="194">
          <cell r="AV194" t="str">
            <v>LONG</v>
          </cell>
          <cell r="AW194" t="str">
            <v>Call</v>
          </cell>
          <cell r="AY194" t="str">
            <v>INET</v>
          </cell>
          <cell r="BA194" t="str">
            <v>SHORT</v>
          </cell>
          <cell r="BB194" t="str">
            <v>Stock</v>
          </cell>
          <cell r="BC194" t="str">
            <v>P</v>
          </cell>
          <cell r="BD194" t="str">
            <v>INET</v>
          </cell>
        </row>
        <row r="195">
          <cell r="AV195" t="str">
            <v>SHORT</v>
          </cell>
          <cell r="AW195" t="str">
            <v>Put</v>
          </cell>
          <cell r="AY195" t="str">
            <v>INET</v>
          </cell>
          <cell r="BA195" t="str">
            <v>SHORT</v>
          </cell>
          <cell r="BB195" t="str">
            <v>Call</v>
          </cell>
          <cell r="BD195" t="str">
            <v>INET</v>
          </cell>
        </row>
      </sheetData>
      <sheetData sheetId="3"/>
      <sheetData sheetId="4"/>
      <sheetData sheetId="5"/>
      <sheetData sheetId="6"/>
      <sheetData sheetId="7">
        <row r="1">
          <cell r="A1" t="str">
            <v>Security</v>
          </cell>
          <cell r="B1" t="str">
            <v>Security name</v>
          </cell>
          <cell r="C1" t="str">
            <v>SecType</v>
          </cell>
          <cell r="D1" t="str">
            <v>Price X</v>
          </cell>
          <cell r="E1" t="str">
            <v>Analyst</v>
          </cell>
          <cell r="F1" t="str">
            <v>Exchange</v>
          </cell>
          <cell r="G1" t="str">
            <v>Industry</v>
          </cell>
          <cell r="H1" t="str">
            <v>Country</v>
          </cell>
          <cell r="I1" t="str">
            <v>Denominator</v>
          </cell>
          <cell r="J1" t="str">
            <v>Cusip</v>
          </cell>
          <cell r="K1" t="str">
            <v>RFC</v>
          </cell>
          <cell r="L1" t="str">
            <v>Exposure x</v>
          </cell>
          <cell r="M1" t="str">
            <v>Margin</v>
          </cell>
          <cell r="N1" t="str">
            <v>PricingSymbol</v>
          </cell>
          <cell r="O1" t="str">
            <v>Strike price</v>
          </cell>
          <cell r="P1" t="str">
            <v>Exp date</v>
          </cell>
          <cell r="Q1" t="str">
            <v>Underlying sec</v>
          </cell>
          <cell r="R1" t="str">
            <v>Currency</v>
          </cell>
          <cell r="S1" t="str">
            <v>SecType name</v>
          </cell>
          <cell r="T1" t="str">
            <v>Analyst name</v>
          </cell>
          <cell r="U1" t="str">
            <v>Industry name</v>
          </cell>
          <cell r="V1" t="str">
            <v>Country name</v>
          </cell>
          <cell r="W1" t="str">
            <v>Exchange name</v>
          </cell>
          <cell r="X1" t="str">
            <v>Sec Name</v>
          </cell>
          <cell r="Y1" t="str">
            <v>Currency name</v>
          </cell>
          <cell r="Z1" t="str">
            <v>Compound %</v>
          </cell>
          <cell r="AA1" t="str">
            <v>Earnings per share</v>
          </cell>
          <cell r="AB1" t="str">
            <v>Shares outstanding</v>
          </cell>
          <cell r="AC1" t="str">
            <v>Tax treatment</v>
          </cell>
          <cell r="AD1" t="str">
            <v>SEDOL Number</v>
          </cell>
          <cell r="AE1" t="str">
            <v>Hot Issue</v>
          </cell>
          <cell r="AF1" t="str">
            <v>Cool Date</v>
          </cell>
          <cell r="AG1" t="str">
            <v>Cool Price</v>
          </cell>
          <cell r="AH1" t="str">
            <v>Hot UserDateTime</v>
          </cell>
          <cell r="AI1" t="str">
            <v>Face Value</v>
          </cell>
          <cell r="AJ1" t="str">
            <v>SecClass</v>
          </cell>
          <cell r="AK1" t="str">
            <v>Maturity date</v>
          </cell>
          <cell r="AL1" t="str">
            <v>Dated date</v>
          </cell>
          <cell r="AM1" t="str">
            <v>Months in Pymt Interval</v>
          </cell>
          <cell r="AN1" t="str">
            <v>Int Accr Code</v>
          </cell>
          <cell r="AO1" t="str">
            <v>Int Accr Method</v>
          </cell>
          <cell r="AP1" t="str">
            <v>Original Coupon Rate</v>
          </cell>
          <cell r="AQ1" t="str">
            <v>First Coupon Date</v>
          </cell>
          <cell r="AR1" t="str">
            <v>Alternate PricingSymbol</v>
          </cell>
        </row>
        <row r="2">
          <cell r="A2" t="str">
            <v>T-AA</v>
          </cell>
          <cell r="B2" t="str">
            <v xml:space="preserve">Al Co of America   </v>
          </cell>
          <cell r="C2" t="str">
            <v>STK</v>
          </cell>
          <cell r="D2">
            <v>1</v>
          </cell>
          <cell r="F2" t="str">
            <v>NYSE</v>
          </cell>
          <cell r="G2" t="str">
            <v>METL</v>
          </cell>
          <cell r="H2" t="str">
            <v>USA</v>
          </cell>
          <cell r="N2" t="str">
            <v>T-AA</v>
          </cell>
          <cell r="R2" t="str">
            <v>USD</v>
          </cell>
          <cell r="S2" t="str">
            <v>Stock</v>
          </cell>
          <cell r="U2" t="str">
            <v>Metals</v>
          </cell>
          <cell r="V2" t="str">
            <v>UNITED STATES OF AMERICA</v>
          </cell>
          <cell r="W2" t="str">
            <v>NEW YORK STOCK EXCHANGE</v>
          </cell>
          <cell r="Y2" t="str">
            <v>U.S. Dollar</v>
          </cell>
          <cell r="AJ2" t="str">
            <v>E</v>
          </cell>
          <cell r="AR2" t="str">
            <v>T-AA</v>
          </cell>
        </row>
        <row r="3">
          <cell r="A3" t="str">
            <v>T-AAC</v>
          </cell>
          <cell r="B3" t="str">
            <v>Anacomp, Inc.</v>
          </cell>
          <cell r="C3" t="str">
            <v>STK</v>
          </cell>
          <cell r="D3">
            <v>1</v>
          </cell>
          <cell r="F3" t="str">
            <v>NYSE</v>
          </cell>
          <cell r="G3" t="str">
            <v>TECH</v>
          </cell>
          <cell r="H3" t="str">
            <v>USA</v>
          </cell>
          <cell r="N3" t="str">
            <v>T-AAC</v>
          </cell>
          <cell r="R3" t="str">
            <v>USD</v>
          </cell>
          <cell r="S3" t="str">
            <v>Stock</v>
          </cell>
          <cell r="U3" t="str">
            <v>Technology</v>
          </cell>
          <cell r="V3" t="str">
            <v>UNITED STATES OF AMERICA</v>
          </cell>
          <cell r="W3" t="str">
            <v>NEW YORK STOCK EXCHANGE</v>
          </cell>
          <cell r="Y3" t="str">
            <v>U.S. Dollar</v>
          </cell>
          <cell r="AJ3" t="str">
            <v>E</v>
          </cell>
        </row>
        <row r="4">
          <cell r="A4" t="str">
            <v>T-AAIR</v>
          </cell>
          <cell r="B4" t="str">
            <v>AirTran Holdings</v>
          </cell>
          <cell r="C4" t="str">
            <v>STK</v>
          </cell>
          <cell r="D4">
            <v>1</v>
          </cell>
          <cell r="F4" t="str">
            <v>OTC</v>
          </cell>
          <cell r="G4" t="str">
            <v>AIRL</v>
          </cell>
          <cell r="H4" t="str">
            <v>USA</v>
          </cell>
          <cell r="N4" t="str">
            <v>T-AAIR</v>
          </cell>
          <cell r="R4" t="str">
            <v>USD</v>
          </cell>
          <cell r="S4" t="str">
            <v>Stock</v>
          </cell>
          <cell r="U4" t="str">
            <v>Airlines</v>
          </cell>
          <cell r="V4" t="str">
            <v>UNITED STATES OF AMERICA</v>
          </cell>
          <cell r="W4" t="str">
            <v>OVER THE COUNTER</v>
          </cell>
          <cell r="Y4" t="str">
            <v>U.S. Dollar</v>
          </cell>
          <cell r="AJ4" t="str">
            <v>E</v>
          </cell>
          <cell r="AR4" t="str">
            <v>T-AAIR</v>
          </cell>
        </row>
        <row r="5">
          <cell r="A5" t="str">
            <v>T-ABF</v>
          </cell>
          <cell r="B5" t="str">
            <v>Airborne Freight</v>
          </cell>
          <cell r="C5" t="str">
            <v>STK</v>
          </cell>
          <cell r="D5">
            <v>1</v>
          </cell>
          <cell r="F5" t="str">
            <v>NYSE</v>
          </cell>
          <cell r="G5" t="str">
            <v>AIRL</v>
          </cell>
          <cell r="H5" t="str">
            <v>USA</v>
          </cell>
          <cell r="N5" t="str">
            <v>T-ABF</v>
          </cell>
          <cell r="R5" t="str">
            <v>USD</v>
          </cell>
          <cell r="S5" t="str">
            <v>Stock</v>
          </cell>
          <cell r="U5" t="str">
            <v>Airlines</v>
          </cell>
          <cell r="V5" t="str">
            <v>UNITED STATES OF AMERICA</v>
          </cell>
          <cell r="W5" t="str">
            <v>NEW YORK STOCK EXCHANGE</v>
          </cell>
          <cell r="Y5" t="str">
            <v>U.S. Dollar</v>
          </cell>
          <cell r="AJ5" t="str">
            <v>E</v>
          </cell>
          <cell r="AR5" t="str">
            <v>T-ABF</v>
          </cell>
        </row>
        <row r="6">
          <cell r="A6" t="str">
            <v>T-ABPCA</v>
          </cell>
          <cell r="B6" t="str">
            <v xml:space="preserve">Au Bon Pain Co. </v>
          </cell>
          <cell r="C6" t="str">
            <v>STK</v>
          </cell>
          <cell r="D6">
            <v>1</v>
          </cell>
          <cell r="F6" t="str">
            <v>OTC</v>
          </cell>
          <cell r="G6" t="str">
            <v>REST</v>
          </cell>
          <cell r="H6" t="str">
            <v>USA</v>
          </cell>
          <cell r="N6" t="str">
            <v>T-ABPCA</v>
          </cell>
          <cell r="R6" t="str">
            <v>USD</v>
          </cell>
          <cell r="S6" t="str">
            <v>Stock</v>
          </cell>
          <cell r="U6" t="str">
            <v>Restaurants</v>
          </cell>
          <cell r="V6" t="str">
            <v>UNITED STATES OF AMERICA</v>
          </cell>
          <cell r="W6" t="str">
            <v>OVER THE COUNTER</v>
          </cell>
          <cell r="Y6" t="str">
            <v>U.S. Dollar</v>
          </cell>
          <cell r="AJ6" t="str">
            <v>E</v>
          </cell>
        </row>
        <row r="7">
          <cell r="A7" t="str">
            <v>T-ACAI</v>
          </cell>
          <cell r="B7" t="str">
            <v>Atlantic Coast Airlines</v>
          </cell>
          <cell r="C7" t="str">
            <v>STK</v>
          </cell>
          <cell r="D7">
            <v>1</v>
          </cell>
          <cell r="F7" t="str">
            <v>OTC</v>
          </cell>
          <cell r="G7" t="str">
            <v>AIRL</v>
          </cell>
          <cell r="H7" t="str">
            <v>USA</v>
          </cell>
          <cell r="N7" t="str">
            <v>T-ACAI</v>
          </cell>
          <cell r="R7" t="str">
            <v>USD</v>
          </cell>
          <cell r="S7" t="str">
            <v>Stock</v>
          </cell>
          <cell r="U7" t="str">
            <v>Airlines</v>
          </cell>
          <cell r="V7" t="str">
            <v>UNITED STATES OF AMERICA</v>
          </cell>
          <cell r="W7" t="str">
            <v>OVER THE COUNTER</v>
          </cell>
          <cell r="Y7" t="str">
            <v>U.S. Dollar</v>
          </cell>
          <cell r="AJ7" t="str">
            <v>E</v>
          </cell>
          <cell r="AR7" t="str">
            <v>T-ACAI</v>
          </cell>
        </row>
        <row r="8">
          <cell r="A8" t="str">
            <v>T-ACCS</v>
          </cell>
          <cell r="B8" t="str">
            <v>Access Health</v>
          </cell>
          <cell r="C8" t="str">
            <v>STK</v>
          </cell>
          <cell r="D8">
            <v>1</v>
          </cell>
          <cell r="F8" t="str">
            <v>OTC</v>
          </cell>
          <cell r="G8" t="str">
            <v>INFO</v>
          </cell>
          <cell r="H8" t="str">
            <v>USA</v>
          </cell>
          <cell r="N8" t="str">
            <v>T-ACCS</v>
          </cell>
          <cell r="R8" t="str">
            <v>USD</v>
          </cell>
          <cell r="S8" t="str">
            <v>Stock</v>
          </cell>
          <cell r="U8" t="str">
            <v>Information Services</v>
          </cell>
          <cell r="V8" t="str">
            <v>UNITED STATES OF AMERICA</v>
          </cell>
          <cell r="W8" t="str">
            <v>OVER THE COUNTER</v>
          </cell>
          <cell r="Y8" t="str">
            <v>U.S. Dollar</v>
          </cell>
          <cell r="AJ8" t="str">
            <v>E</v>
          </cell>
          <cell r="AR8" t="str">
            <v>T-ACCS</v>
          </cell>
        </row>
        <row r="9">
          <cell r="A9" t="str">
            <v>T-ACCS.KH</v>
          </cell>
          <cell r="B9" t="str">
            <v>ACCS Nov 1997 40 Calls</v>
          </cell>
          <cell r="C9" t="str">
            <v>CAL</v>
          </cell>
          <cell r="D9">
            <v>100</v>
          </cell>
          <cell r="F9" t="str">
            <v>NYSE</v>
          </cell>
          <cell r="G9" t="str">
            <v>HEAL</v>
          </cell>
          <cell r="H9" t="str">
            <v>USA</v>
          </cell>
          <cell r="N9" t="str">
            <v>T-ACCS.KH</v>
          </cell>
          <cell r="O9">
            <v>40</v>
          </cell>
          <cell r="P9">
            <v>35755</v>
          </cell>
          <cell r="Q9" t="str">
            <v>T-ACCS</v>
          </cell>
          <cell r="R9" t="str">
            <v>USD</v>
          </cell>
          <cell r="S9" t="str">
            <v>Call Option</v>
          </cell>
          <cell r="U9" t="str">
            <v>Healthcare</v>
          </cell>
          <cell r="V9" t="str">
            <v>UNITED STATES OF AMERICA</v>
          </cell>
          <cell r="W9" t="str">
            <v>NEW YORK STOCK EXCHANGE</v>
          </cell>
          <cell r="Y9" t="str">
            <v>U.S. Dollar</v>
          </cell>
          <cell r="AJ9" t="str">
            <v>E</v>
          </cell>
          <cell r="AR9" t="str">
            <v>T-ACCS.KH</v>
          </cell>
        </row>
        <row r="10">
          <cell r="A10" t="str">
            <v>T-ACE</v>
          </cell>
          <cell r="B10" t="str">
            <v>ACME Electric</v>
          </cell>
          <cell r="C10" t="str">
            <v>STK</v>
          </cell>
          <cell r="D10">
            <v>1</v>
          </cell>
          <cell r="F10" t="str">
            <v>NYSE</v>
          </cell>
          <cell r="G10" t="str">
            <v>TECH</v>
          </cell>
          <cell r="H10" t="str">
            <v>USA</v>
          </cell>
          <cell r="J10" t="str">
            <v>004644100</v>
          </cell>
          <cell r="N10" t="str">
            <v>T-ACE</v>
          </cell>
          <cell r="R10" t="str">
            <v>USD</v>
          </cell>
          <cell r="S10" t="str">
            <v>Stock</v>
          </cell>
          <cell r="U10" t="str">
            <v>Technology</v>
          </cell>
          <cell r="V10" t="str">
            <v>UNITED STATES OF AMERICA</v>
          </cell>
          <cell r="W10" t="str">
            <v>NEW YORK STOCK EXCHANGE</v>
          </cell>
          <cell r="Y10" t="str">
            <v>U.S. Dollar</v>
          </cell>
          <cell r="AJ10" t="str">
            <v>E</v>
          </cell>
          <cell r="AR10" t="str">
            <v>T-ACE</v>
          </cell>
        </row>
        <row r="11">
          <cell r="A11" t="str">
            <v>T-ACES</v>
          </cell>
          <cell r="B11" t="str">
            <v>American Casino Enterprises Inc.</v>
          </cell>
          <cell r="C11" t="str">
            <v>STK</v>
          </cell>
          <cell r="D11">
            <v>1</v>
          </cell>
          <cell r="F11" t="str">
            <v>OTC</v>
          </cell>
          <cell r="G11" t="str">
            <v>CASI</v>
          </cell>
          <cell r="H11" t="str">
            <v>USA</v>
          </cell>
          <cell r="N11" t="str">
            <v>T-ACES</v>
          </cell>
          <cell r="R11" t="str">
            <v>USD</v>
          </cell>
          <cell r="S11" t="str">
            <v>Stock</v>
          </cell>
          <cell r="U11" t="str">
            <v>Casinos</v>
          </cell>
          <cell r="V11" t="str">
            <v>UNITED STATES OF AMERICA</v>
          </cell>
          <cell r="W11" t="str">
            <v>OVER THE COUNTER</v>
          </cell>
          <cell r="Y11" t="str">
            <v>U.S. Dollar</v>
          </cell>
          <cell r="AJ11" t="str">
            <v>E</v>
          </cell>
          <cell r="AR11" t="str">
            <v>T-ACES</v>
          </cell>
        </row>
        <row r="12">
          <cell r="A12" t="str">
            <v>T-ACF</v>
          </cell>
          <cell r="B12" t="str">
            <v>Americredit</v>
          </cell>
          <cell r="C12" t="str">
            <v>STK</v>
          </cell>
          <cell r="D12">
            <v>1</v>
          </cell>
          <cell r="F12" t="str">
            <v>NYSE</v>
          </cell>
          <cell r="G12" t="str">
            <v>FINL</v>
          </cell>
          <cell r="H12" t="str">
            <v>USA</v>
          </cell>
          <cell r="N12" t="str">
            <v>T-ACF</v>
          </cell>
          <cell r="R12" t="str">
            <v>USD</v>
          </cell>
          <cell r="S12" t="str">
            <v>Stock</v>
          </cell>
          <cell r="U12" t="str">
            <v>Financial</v>
          </cell>
          <cell r="V12" t="str">
            <v>UNITED STATES OF AMERICA</v>
          </cell>
          <cell r="W12" t="str">
            <v>NEW YORK STOCK EXCHANGE</v>
          </cell>
          <cell r="Y12" t="str">
            <v>U.S. Dollar</v>
          </cell>
          <cell r="AJ12" t="str">
            <v>E</v>
          </cell>
          <cell r="AR12" t="str">
            <v>T-ACF</v>
          </cell>
        </row>
        <row r="13">
          <cell r="A13" t="str">
            <v>T-ADHC</v>
          </cell>
          <cell r="B13" t="str">
            <v xml:space="preserve">Advantage Health Corp. </v>
          </cell>
          <cell r="C13" t="str">
            <v>STK</v>
          </cell>
          <cell r="D13">
            <v>1</v>
          </cell>
          <cell r="F13" t="str">
            <v>OTC</v>
          </cell>
          <cell r="G13" t="str">
            <v>HOSP</v>
          </cell>
          <cell r="H13" t="str">
            <v>USA</v>
          </cell>
          <cell r="N13" t="str">
            <v>T-ADHC</v>
          </cell>
          <cell r="R13" t="str">
            <v>USD</v>
          </cell>
          <cell r="S13" t="str">
            <v>Stock</v>
          </cell>
          <cell r="U13" t="str">
            <v>Hospital</v>
          </cell>
          <cell r="V13" t="str">
            <v>UNITED STATES OF AMERICA</v>
          </cell>
          <cell r="W13" t="str">
            <v>OVER THE COUNTER</v>
          </cell>
          <cell r="Y13" t="str">
            <v>U.S. Dollar</v>
          </cell>
          <cell r="AJ13" t="str">
            <v>E</v>
          </cell>
        </row>
        <row r="14">
          <cell r="A14" t="str">
            <v>T-ADLT</v>
          </cell>
          <cell r="B14" t="str">
            <v>Advanced Lighting</v>
          </cell>
          <cell r="C14" t="str">
            <v>STK</v>
          </cell>
          <cell r="D14">
            <v>1</v>
          </cell>
          <cell r="F14" t="str">
            <v>OTC</v>
          </cell>
          <cell r="G14" t="str">
            <v>INDL</v>
          </cell>
          <cell r="H14" t="str">
            <v>USA</v>
          </cell>
          <cell r="N14" t="str">
            <v>T-ADLT</v>
          </cell>
          <cell r="R14" t="str">
            <v>USD</v>
          </cell>
          <cell r="S14" t="str">
            <v>Stock</v>
          </cell>
          <cell r="U14" t="str">
            <v>Industrial</v>
          </cell>
          <cell r="V14" t="str">
            <v>UNITED STATES OF AMERICA</v>
          </cell>
          <cell r="W14" t="str">
            <v>OVER THE COUNTER</v>
          </cell>
          <cell r="Y14" t="str">
            <v>U.S. Dollar</v>
          </cell>
          <cell r="AJ14" t="str">
            <v>E</v>
          </cell>
          <cell r="AR14" t="str">
            <v>T-ADLT</v>
          </cell>
        </row>
        <row r="15">
          <cell r="A15" t="str">
            <v>T-ADTN</v>
          </cell>
          <cell r="B15" t="str">
            <v>Adtran</v>
          </cell>
          <cell r="C15" t="str">
            <v>STK</v>
          </cell>
          <cell r="D15">
            <v>1</v>
          </cell>
          <cell r="F15" t="str">
            <v>OTC</v>
          </cell>
          <cell r="G15" t="str">
            <v>TECH</v>
          </cell>
          <cell r="H15" t="str">
            <v>USA</v>
          </cell>
          <cell r="N15" t="str">
            <v>T-ADTN</v>
          </cell>
          <cell r="R15" t="str">
            <v>USD</v>
          </cell>
          <cell r="S15" t="str">
            <v>Stock</v>
          </cell>
          <cell r="U15" t="str">
            <v>Technology</v>
          </cell>
          <cell r="V15" t="str">
            <v>UNITED STATES OF AMERICA</v>
          </cell>
          <cell r="W15" t="str">
            <v>OVER THE COUNTER</v>
          </cell>
          <cell r="Y15" t="str">
            <v>U.S. Dollar</v>
          </cell>
          <cell r="AJ15" t="str">
            <v>E</v>
          </cell>
          <cell r="AR15" t="str">
            <v>T-ADTN</v>
          </cell>
        </row>
        <row r="16">
          <cell r="A16" t="str">
            <v>T-ADVNA</v>
          </cell>
          <cell r="B16" t="str">
            <v>Advanta</v>
          </cell>
          <cell r="C16" t="str">
            <v>STK</v>
          </cell>
          <cell r="D16">
            <v>1</v>
          </cell>
          <cell r="F16" t="str">
            <v>OTC</v>
          </cell>
          <cell r="G16" t="str">
            <v>FINL</v>
          </cell>
          <cell r="H16" t="str">
            <v>USA</v>
          </cell>
          <cell r="J16" t="str">
            <v>007942105</v>
          </cell>
          <cell r="N16" t="str">
            <v>T-ADVNA</v>
          </cell>
          <cell r="R16" t="str">
            <v>USD</v>
          </cell>
          <cell r="S16" t="str">
            <v>Stock</v>
          </cell>
          <cell r="U16" t="str">
            <v>Financial</v>
          </cell>
          <cell r="V16" t="str">
            <v>UNITED STATES OF AMERICA</v>
          </cell>
          <cell r="W16" t="str">
            <v>OVER THE COUNTER</v>
          </cell>
          <cell r="Y16" t="str">
            <v>U.S. Dollar</v>
          </cell>
          <cell r="AJ16" t="str">
            <v>E</v>
          </cell>
          <cell r="AR16" t="str">
            <v>T-ADVNA</v>
          </cell>
        </row>
        <row r="17">
          <cell r="A17" t="str">
            <v>T-AEN</v>
          </cell>
          <cell r="B17" t="str">
            <v>AMC Entertainment</v>
          </cell>
          <cell r="C17" t="str">
            <v>STK</v>
          </cell>
          <cell r="D17">
            <v>1</v>
          </cell>
          <cell r="F17" t="str">
            <v>NYSE</v>
          </cell>
          <cell r="G17" t="str">
            <v>ENTM</v>
          </cell>
          <cell r="H17" t="str">
            <v>USA</v>
          </cell>
          <cell r="N17" t="str">
            <v>T-AEN</v>
          </cell>
          <cell r="R17" t="str">
            <v>USD</v>
          </cell>
          <cell r="S17" t="str">
            <v>Stock</v>
          </cell>
          <cell r="U17" t="str">
            <v>Entertainment/Leisure</v>
          </cell>
          <cell r="V17" t="str">
            <v>UNITED STATES OF AMERICA</v>
          </cell>
          <cell r="W17" t="str">
            <v>NEW YORK STOCK EXCHANGE</v>
          </cell>
          <cell r="Y17" t="str">
            <v>U.S. Dollar</v>
          </cell>
          <cell r="AJ17" t="str">
            <v>E</v>
          </cell>
          <cell r="AR17" t="str">
            <v>T-AEN</v>
          </cell>
        </row>
        <row r="18">
          <cell r="A18" t="str">
            <v>T-AERN</v>
          </cell>
          <cell r="B18" t="str">
            <v xml:space="preserve">AER Energy Resources </v>
          </cell>
          <cell r="C18" t="str">
            <v>STK</v>
          </cell>
          <cell r="D18">
            <v>1</v>
          </cell>
          <cell r="F18" t="str">
            <v>OTC</v>
          </cell>
          <cell r="G18" t="str">
            <v>INDL</v>
          </cell>
          <cell r="H18" t="str">
            <v>USA</v>
          </cell>
          <cell r="N18" t="str">
            <v>T-AERN</v>
          </cell>
          <cell r="R18" t="str">
            <v>USD</v>
          </cell>
          <cell r="S18" t="str">
            <v>Stock</v>
          </cell>
          <cell r="U18" t="str">
            <v>Industrial</v>
          </cell>
          <cell r="V18" t="str">
            <v>UNITED STATES OF AMERICA</v>
          </cell>
          <cell r="W18" t="str">
            <v>OVER THE COUNTER</v>
          </cell>
          <cell r="Y18" t="str">
            <v>U.S. Dollar</v>
          </cell>
          <cell r="AJ18" t="str">
            <v>E</v>
          </cell>
        </row>
        <row r="19">
          <cell r="A19" t="str">
            <v>T-AET</v>
          </cell>
          <cell r="B19" t="str">
            <v>Aetna</v>
          </cell>
          <cell r="C19" t="str">
            <v>STK</v>
          </cell>
          <cell r="D19">
            <v>1</v>
          </cell>
          <cell r="F19" t="str">
            <v>NYSE</v>
          </cell>
          <cell r="G19" t="str">
            <v>HMOS</v>
          </cell>
          <cell r="H19" t="str">
            <v>USA</v>
          </cell>
          <cell r="N19" t="str">
            <v>T-AET</v>
          </cell>
          <cell r="R19" t="str">
            <v>USD</v>
          </cell>
          <cell r="S19" t="str">
            <v>Stock</v>
          </cell>
          <cell r="U19" t="str">
            <v>Health Maint. Org.</v>
          </cell>
          <cell r="V19" t="str">
            <v>UNITED STATES OF AMERICA</v>
          </cell>
          <cell r="W19" t="str">
            <v>NEW YORK STOCK EXCHANGE</v>
          </cell>
          <cell r="Y19" t="str">
            <v>U.S. Dollar</v>
          </cell>
          <cell r="AJ19" t="str">
            <v>E</v>
          </cell>
          <cell r="AR19" t="str">
            <v>T-AET</v>
          </cell>
        </row>
        <row r="20">
          <cell r="A20" t="str">
            <v>T-AFCI</v>
          </cell>
          <cell r="B20" t="str">
            <v>Advanced Fibre Communications</v>
          </cell>
          <cell r="C20" t="str">
            <v>STK</v>
          </cell>
          <cell r="D20">
            <v>1</v>
          </cell>
          <cell r="F20" t="str">
            <v>OTC</v>
          </cell>
          <cell r="G20" t="str">
            <v>TECH</v>
          </cell>
          <cell r="H20" t="str">
            <v>USA</v>
          </cell>
          <cell r="N20" t="str">
            <v>T-AFCI</v>
          </cell>
          <cell r="R20" t="str">
            <v>USD</v>
          </cell>
          <cell r="S20" t="str">
            <v>Stock</v>
          </cell>
          <cell r="U20" t="str">
            <v>Technology</v>
          </cell>
          <cell r="V20" t="str">
            <v>UNITED STATES OF AMERICA</v>
          </cell>
          <cell r="W20" t="str">
            <v>OVER THE COUNTER</v>
          </cell>
          <cell r="Y20" t="str">
            <v>U.S. Dollar</v>
          </cell>
          <cell r="AJ20" t="str">
            <v>E</v>
          </cell>
          <cell r="AR20" t="str">
            <v>T-AFCI</v>
          </cell>
        </row>
        <row r="21">
          <cell r="A21" t="str">
            <v>T-AFM</v>
          </cell>
          <cell r="B21" t="str">
            <v>American Radio</v>
          </cell>
          <cell r="C21" t="str">
            <v>STK</v>
          </cell>
          <cell r="D21">
            <v>1</v>
          </cell>
          <cell r="F21" t="str">
            <v>NYSE</v>
          </cell>
          <cell r="G21" t="str">
            <v>ENTM</v>
          </cell>
          <cell r="H21" t="str">
            <v>USA</v>
          </cell>
          <cell r="J21" t="str">
            <v>029161106</v>
          </cell>
          <cell r="N21" t="str">
            <v>T-AFM</v>
          </cell>
          <cell r="R21" t="str">
            <v>USD</v>
          </cell>
          <cell r="S21" t="str">
            <v>Stock</v>
          </cell>
          <cell r="U21" t="str">
            <v>Entertainment</v>
          </cell>
          <cell r="V21" t="str">
            <v>UNITED STATES OF AMERICA</v>
          </cell>
          <cell r="W21" t="str">
            <v>NEW YORK STOCK EXCHANGE</v>
          </cell>
          <cell r="Y21" t="str">
            <v>U.S. Dollar</v>
          </cell>
          <cell r="AJ21" t="str">
            <v>E</v>
          </cell>
          <cell r="AR21" t="str">
            <v>T-AFM</v>
          </cell>
        </row>
        <row r="22">
          <cell r="A22" t="str">
            <v>T-AGAM</v>
          </cell>
          <cell r="B22" t="str">
            <v>Acres Gaming</v>
          </cell>
          <cell r="C22" t="str">
            <v>STK</v>
          </cell>
          <cell r="D22">
            <v>1</v>
          </cell>
          <cell r="F22" t="str">
            <v>OTC</v>
          </cell>
          <cell r="G22" t="str">
            <v>CASI</v>
          </cell>
          <cell r="H22" t="str">
            <v>USA</v>
          </cell>
          <cell r="N22" t="str">
            <v>T-AGAM</v>
          </cell>
          <cell r="R22" t="str">
            <v>USD</v>
          </cell>
          <cell r="S22" t="str">
            <v>Stock</v>
          </cell>
          <cell r="U22" t="str">
            <v>Casinos</v>
          </cell>
          <cell r="V22" t="str">
            <v>UNITED STATES OF AMERICA</v>
          </cell>
          <cell r="W22" t="str">
            <v>OVER THE COUNTER</v>
          </cell>
          <cell r="Y22" t="str">
            <v>U.S. Dollar</v>
          </cell>
          <cell r="AJ22" t="str">
            <v>E</v>
          </cell>
          <cell r="AR22" t="str">
            <v>T-AGAM</v>
          </cell>
        </row>
        <row r="23">
          <cell r="A23" t="str">
            <v>T-AGEL</v>
          </cell>
          <cell r="B23" t="str">
            <v>American Gaming &amp; Ent. Ltd.</v>
          </cell>
          <cell r="C23" t="str">
            <v>STK</v>
          </cell>
          <cell r="D23">
            <v>1</v>
          </cell>
          <cell r="F23" t="str">
            <v>OTC</v>
          </cell>
          <cell r="G23" t="str">
            <v>CASI</v>
          </cell>
          <cell r="H23" t="str">
            <v>USA</v>
          </cell>
          <cell r="N23" t="str">
            <v>T-AGEL</v>
          </cell>
          <cell r="R23" t="str">
            <v>USD</v>
          </cell>
          <cell r="S23" t="str">
            <v>Stock</v>
          </cell>
          <cell r="U23" t="str">
            <v>Casinos</v>
          </cell>
          <cell r="V23" t="str">
            <v>UNITED STATES OF AMERICA</v>
          </cell>
          <cell r="W23" t="str">
            <v>OVER THE COUNTER</v>
          </cell>
          <cell r="Y23" t="str">
            <v>U.S. Dollar</v>
          </cell>
          <cell r="AJ23" t="str">
            <v>E</v>
          </cell>
        </row>
        <row r="24">
          <cell r="A24" t="str">
            <v>T-AGI</v>
          </cell>
          <cell r="B24" t="str">
            <v xml:space="preserve">Alpine Group, Inc.  </v>
          </cell>
          <cell r="C24" t="str">
            <v>STK</v>
          </cell>
          <cell r="D24">
            <v>1</v>
          </cell>
          <cell r="F24" t="str">
            <v>NYSE</v>
          </cell>
          <cell r="G24" t="str">
            <v>TECH</v>
          </cell>
          <cell r="H24" t="str">
            <v>USA</v>
          </cell>
          <cell r="N24" t="str">
            <v>T-AGI</v>
          </cell>
          <cell r="R24" t="str">
            <v>USD</v>
          </cell>
          <cell r="S24" t="str">
            <v>Stock</v>
          </cell>
          <cell r="U24" t="str">
            <v>Technology</v>
          </cell>
          <cell r="V24" t="str">
            <v>UNITED STATES OF AMERICA</v>
          </cell>
          <cell r="W24" t="str">
            <v>NEW YORK STOCK EXCHANGE</v>
          </cell>
          <cell r="Y24" t="str">
            <v>U.S. Dollar</v>
          </cell>
          <cell r="AJ24" t="str">
            <v>E</v>
          </cell>
        </row>
        <row r="25">
          <cell r="A25" t="str">
            <v>T-AGY</v>
          </cell>
          <cell r="B25" t="str">
            <v>Argosy Gaming</v>
          </cell>
          <cell r="C25" t="str">
            <v>STK</v>
          </cell>
          <cell r="D25">
            <v>1</v>
          </cell>
          <cell r="F25" t="str">
            <v>NYSE</v>
          </cell>
          <cell r="G25" t="str">
            <v>CASI</v>
          </cell>
          <cell r="H25" t="str">
            <v>USA</v>
          </cell>
          <cell r="N25" t="str">
            <v>T-AGY</v>
          </cell>
          <cell r="R25" t="str">
            <v>USD</v>
          </cell>
          <cell r="S25" t="str">
            <v>Stock</v>
          </cell>
          <cell r="U25" t="str">
            <v>Casinos</v>
          </cell>
          <cell r="V25" t="str">
            <v>UNITED STATES OF AMERICA</v>
          </cell>
          <cell r="W25" t="str">
            <v>NEW YORK STOCK EXCHANGE</v>
          </cell>
          <cell r="Y25" t="str">
            <v>U.S. Dollar</v>
          </cell>
          <cell r="AJ25" t="str">
            <v>E</v>
          </cell>
          <cell r="AR25" t="str">
            <v>T-AGY</v>
          </cell>
        </row>
        <row r="26">
          <cell r="A26" t="str">
            <v>T-AHCC</v>
          </cell>
          <cell r="B26" t="str">
            <v>Arbor Health Care Co.</v>
          </cell>
          <cell r="C26" t="str">
            <v>STK</v>
          </cell>
          <cell r="D26">
            <v>1</v>
          </cell>
          <cell r="F26" t="str">
            <v>OTC</v>
          </cell>
          <cell r="G26" t="str">
            <v>HOSP</v>
          </cell>
          <cell r="H26" t="str">
            <v>USA</v>
          </cell>
          <cell r="N26" t="str">
            <v>T-AHCC</v>
          </cell>
          <cell r="R26" t="str">
            <v>USD</v>
          </cell>
          <cell r="S26" t="str">
            <v>Stock</v>
          </cell>
          <cell r="U26" t="str">
            <v>Hospital</v>
          </cell>
          <cell r="V26" t="str">
            <v>UNITED STATES OF AMERICA</v>
          </cell>
          <cell r="W26" t="str">
            <v>OVER THE COUNTER</v>
          </cell>
          <cell r="Y26" t="str">
            <v>U.S. Dollar</v>
          </cell>
          <cell r="AJ26" t="str">
            <v>E</v>
          </cell>
        </row>
        <row r="27">
          <cell r="A27" t="str">
            <v>T-AHI</v>
          </cell>
          <cell r="B27" t="str">
            <v>American Healthcare Mgmt</v>
          </cell>
          <cell r="C27" t="str">
            <v>STK</v>
          </cell>
          <cell r="D27">
            <v>1</v>
          </cell>
          <cell r="F27" t="str">
            <v>NYSE</v>
          </cell>
          <cell r="G27" t="str">
            <v>HOSP</v>
          </cell>
          <cell r="H27" t="str">
            <v>USA</v>
          </cell>
          <cell r="N27" t="str">
            <v>T-AHI</v>
          </cell>
          <cell r="R27" t="str">
            <v>USD</v>
          </cell>
          <cell r="S27" t="str">
            <v>Stock</v>
          </cell>
          <cell r="U27" t="str">
            <v>Hospital</v>
          </cell>
          <cell r="V27" t="str">
            <v>UNITED STATES OF AMERICA</v>
          </cell>
          <cell r="W27" t="str">
            <v>NEW YORK STOCK EXCHANGE</v>
          </cell>
          <cell r="Y27" t="str">
            <v>U.S. Dollar</v>
          </cell>
          <cell r="AJ27" t="str">
            <v>E</v>
          </cell>
        </row>
        <row r="28">
          <cell r="A28" t="str">
            <v>T-AHIS</v>
          </cell>
          <cell r="B28" t="str">
            <v>AHI Healthcare</v>
          </cell>
          <cell r="C28" t="str">
            <v>STK</v>
          </cell>
          <cell r="D28">
            <v>1</v>
          </cell>
          <cell r="F28" t="str">
            <v>OTC</v>
          </cell>
          <cell r="G28" t="str">
            <v>HEAL</v>
          </cell>
          <cell r="H28" t="str">
            <v>USA</v>
          </cell>
          <cell r="N28" t="str">
            <v>T-AHIS</v>
          </cell>
          <cell r="R28" t="str">
            <v>USD</v>
          </cell>
          <cell r="S28" t="str">
            <v>Stock</v>
          </cell>
          <cell r="U28" t="str">
            <v>Healthcare</v>
          </cell>
          <cell r="V28" t="str">
            <v>UNITED STATES OF AMERICA</v>
          </cell>
          <cell r="W28" t="str">
            <v>OVER THE COUNTER</v>
          </cell>
          <cell r="Y28" t="str">
            <v>U.S. Dollar</v>
          </cell>
          <cell r="AJ28" t="str">
            <v>E</v>
          </cell>
          <cell r="AR28" t="str">
            <v>T-AHIS</v>
          </cell>
        </row>
        <row r="29">
          <cell r="A29" t="str">
            <v>T-AHM</v>
          </cell>
          <cell r="B29" t="str">
            <v>Ahmanson</v>
          </cell>
          <cell r="C29" t="str">
            <v>STK</v>
          </cell>
          <cell r="D29">
            <v>1</v>
          </cell>
          <cell r="F29" t="str">
            <v>NYSE</v>
          </cell>
          <cell r="G29" t="str">
            <v>FINL</v>
          </cell>
          <cell r="H29" t="str">
            <v>USA</v>
          </cell>
          <cell r="N29" t="str">
            <v>T-AHM</v>
          </cell>
          <cell r="R29" t="str">
            <v>USD</v>
          </cell>
          <cell r="S29" t="str">
            <v>Stock</v>
          </cell>
          <cell r="U29" t="str">
            <v>Financial</v>
          </cell>
          <cell r="V29" t="str">
            <v>UNITED STATES OF AMERICA</v>
          </cell>
          <cell r="W29" t="str">
            <v>NEW YORK STOCK EXCHANGE</v>
          </cell>
          <cell r="Y29" t="str">
            <v>U.S. Dollar</v>
          </cell>
          <cell r="AJ29" t="str">
            <v>E</v>
          </cell>
          <cell r="AR29" t="str">
            <v>T-AHM</v>
          </cell>
        </row>
        <row r="30">
          <cell r="A30" t="str">
            <v>T-AHOM</v>
          </cell>
          <cell r="B30" t="str">
            <v>American HomePatient Inc</v>
          </cell>
          <cell r="C30" t="str">
            <v>STK</v>
          </cell>
          <cell r="D30">
            <v>1</v>
          </cell>
          <cell r="F30" t="str">
            <v>OTC</v>
          </cell>
          <cell r="G30" t="str">
            <v>HEAL</v>
          </cell>
          <cell r="H30" t="str">
            <v>USA</v>
          </cell>
          <cell r="N30" t="str">
            <v>T-AHOM</v>
          </cell>
          <cell r="R30" t="str">
            <v>USD</v>
          </cell>
          <cell r="S30" t="str">
            <v>Stock</v>
          </cell>
          <cell r="U30" t="str">
            <v>Healthcare</v>
          </cell>
          <cell r="V30" t="str">
            <v>UNITED STATES OF AMERICA</v>
          </cell>
          <cell r="W30" t="str">
            <v>OVER THE COUNTER</v>
          </cell>
          <cell r="Y30" t="str">
            <v>U.S. Dollar</v>
          </cell>
          <cell r="AJ30" t="str">
            <v>E</v>
          </cell>
          <cell r="AR30" t="str">
            <v>T-AHOM</v>
          </cell>
        </row>
        <row r="31">
          <cell r="A31" t="str">
            <v>T-AK</v>
          </cell>
          <cell r="B31" t="str">
            <v>Ackerly</v>
          </cell>
          <cell r="C31" t="str">
            <v>STK</v>
          </cell>
          <cell r="D31">
            <v>1</v>
          </cell>
          <cell r="F31" t="str">
            <v>NYSE</v>
          </cell>
          <cell r="G31" t="str">
            <v>BROD</v>
          </cell>
          <cell r="H31" t="str">
            <v>USA</v>
          </cell>
          <cell r="N31" t="str">
            <v>T-AK</v>
          </cell>
          <cell r="R31" t="str">
            <v>USD</v>
          </cell>
          <cell r="S31" t="str">
            <v>Stock</v>
          </cell>
          <cell r="U31" t="str">
            <v>Broadcast/Advertising</v>
          </cell>
          <cell r="V31" t="str">
            <v>UNITED STATES OF AMERICA</v>
          </cell>
          <cell r="W31" t="str">
            <v>NEW YORK STOCK EXCHANGE</v>
          </cell>
          <cell r="Y31" t="str">
            <v>U.S. Dollar</v>
          </cell>
          <cell r="AJ31" t="str">
            <v>E</v>
          </cell>
          <cell r="AR31" t="str">
            <v>T-AK</v>
          </cell>
        </row>
        <row r="32">
          <cell r="A32" t="str">
            <v>T-AKLM</v>
          </cell>
          <cell r="B32" t="str">
            <v>Acclaim Entertainment</v>
          </cell>
          <cell r="C32" t="str">
            <v>STK</v>
          </cell>
          <cell r="D32">
            <v>1</v>
          </cell>
          <cell r="F32" t="str">
            <v>OTC</v>
          </cell>
          <cell r="G32" t="str">
            <v>SOFT</v>
          </cell>
          <cell r="H32" t="str">
            <v>USA</v>
          </cell>
          <cell r="N32" t="str">
            <v>T-AKLM</v>
          </cell>
          <cell r="R32" t="str">
            <v>USD</v>
          </cell>
          <cell r="S32" t="str">
            <v>Stock</v>
          </cell>
          <cell r="U32" t="str">
            <v>Software</v>
          </cell>
          <cell r="V32" t="str">
            <v>UNITED STATES OF AMERICA</v>
          </cell>
          <cell r="W32" t="str">
            <v>OVER THE COUNTER</v>
          </cell>
          <cell r="Y32" t="str">
            <v>U.S. Dollar</v>
          </cell>
          <cell r="AJ32" t="str">
            <v>E</v>
          </cell>
        </row>
        <row r="33">
          <cell r="A33" t="str">
            <v>T-ALHY</v>
          </cell>
          <cell r="B33" t="str">
            <v>Alpha Hospitality</v>
          </cell>
          <cell r="C33" t="str">
            <v>STK</v>
          </cell>
          <cell r="D33">
            <v>1</v>
          </cell>
          <cell r="F33" t="str">
            <v>OTC</v>
          </cell>
          <cell r="G33" t="str">
            <v>CASI</v>
          </cell>
          <cell r="H33" t="str">
            <v>USA</v>
          </cell>
          <cell r="N33" t="str">
            <v>T-ALHY</v>
          </cell>
          <cell r="R33" t="str">
            <v>USD</v>
          </cell>
          <cell r="S33" t="str">
            <v>Stock</v>
          </cell>
          <cell r="U33" t="str">
            <v>Casinos</v>
          </cell>
          <cell r="V33" t="str">
            <v>UNITED STATES OF AMERICA</v>
          </cell>
          <cell r="W33" t="str">
            <v>OVER THE COUNTER</v>
          </cell>
          <cell r="Y33" t="str">
            <v>U.S. Dollar</v>
          </cell>
          <cell r="AJ33" t="str">
            <v>E</v>
          </cell>
        </row>
        <row r="34">
          <cell r="A34" t="str">
            <v>T-ALK</v>
          </cell>
          <cell r="B34" t="str">
            <v>Alaska Air Group</v>
          </cell>
          <cell r="C34" t="str">
            <v>STK</v>
          </cell>
          <cell r="D34">
            <v>1</v>
          </cell>
          <cell r="F34" t="str">
            <v>NYSE</v>
          </cell>
          <cell r="G34" t="str">
            <v>AIRL</v>
          </cell>
          <cell r="H34" t="str">
            <v>USA</v>
          </cell>
          <cell r="J34" t="str">
            <v>011659109</v>
          </cell>
          <cell r="N34" t="str">
            <v>T-ALK</v>
          </cell>
          <cell r="R34" t="str">
            <v>USD</v>
          </cell>
          <cell r="S34" t="str">
            <v>Stock</v>
          </cell>
          <cell r="U34" t="str">
            <v>Airlines</v>
          </cell>
          <cell r="V34" t="str">
            <v>UNITED STATES OF AMERICA</v>
          </cell>
          <cell r="W34" t="str">
            <v>NEW YORK STOCK EXCHANGE</v>
          </cell>
          <cell r="Y34" t="str">
            <v>U.S. Dollar</v>
          </cell>
          <cell r="AJ34" t="str">
            <v>E</v>
          </cell>
          <cell r="AR34" t="str">
            <v>T-ALK</v>
          </cell>
        </row>
        <row r="35">
          <cell r="A35" t="str">
            <v>T-ALK.DE</v>
          </cell>
          <cell r="B35" t="str">
            <v>ALK April 1996 25 Calls</v>
          </cell>
          <cell r="C35" t="str">
            <v>CAL</v>
          </cell>
          <cell r="D35">
            <v>100</v>
          </cell>
          <cell r="F35" t="str">
            <v>NYSE</v>
          </cell>
          <cell r="G35" t="str">
            <v>AIRL</v>
          </cell>
          <cell r="H35" t="str">
            <v>USA</v>
          </cell>
          <cell r="N35" t="str">
            <v>T-ALK.DE</v>
          </cell>
          <cell r="O35">
            <v>25</v>
          </cell>
          <cell r="P35">
            <v>35174</v>
          </cell>
          <cell r="Q35" t="str">
            <v>T-ALK</v>
          </cell>
          <cell r="R35" t="str">
            <v>USD</v>
          </cell>
          <cell r="S35" t="str">
            <v>Call Option</v>
          </cell>
          <cell r="U35" t="str">
            <v>Airlines</v>
          </cell>
          <cell r="V35" t="str">
            <v>UNITED STATES OF AMERICA</v>
          </cell>
          <cell r="W35" t="str">
            <v>NEW YORK STOCK EXCHANGE</v>
          </cell>
          <cell r="Y35" t="str">
            <v>U.S. Dollar</v>
          </cell>
          <cell r="AJ35" t="str">
            <v>E</v>
          </cell>
          <cell r="AR35" t="str">
            <v>T-ALK.DE</v>
          </cell>
        </row>
        <row r="36">
          <cell r="A36" t="str">
            <v>T-ALK.EE</v>
          </cell>
          <cell r="B36" t="str">
            <v>ALK May 1996 25 Calls</v>
          </cell>
          <cell r="C36" t="str">
            <v>CAL</v>
          </cell>
          <cell r="D36">
            <v>100</v>
          </cell>
          <cell r="F36" t="str">
            <v>NYSE</v>
          </cell>
          <cell r="G36" t="str">
            <v>AIRL</v>
          </cell>
          <cell r="H36" t="str">
            <v>USA</v>
          </cell>
          <cell r="N36" t="str">
            <v>T-ALK.EE</v>
          </cell>
          <cell r="O36">
            <v>25</v>
          </cell>
          <cell r="P36">
            <v>35202</v>
          </cell>
          <cell r="Q36" t="str">
            <v>T-ALK</v>
          </cell>
          <cell r="R36" t="str">
            <v>USD</v>
          </cell>
          <cell r="S36" t="str">
            <v>Call Option</v>
          </cell>
          <cell r="U36" t="str">
            <v>Airlines</v>
          </cell>
          <cell r="V36" t="str">
            <v>UNITED STATES OF AMERICA</v>
          </cell>
          <cell r="W36" t="str">
            <v>NEW YORK STOCK EXCHANGE</v>
          </cell>
          <cell r="Y36" t="str">
            <v>U.S. Dollar</v>
          </cell>
          <cell r="AJ36" t="str">
            <v>E</v>
          </cell>
          <cell r="AR36" t="str">
            <v>T-ALK.EE</v>
          </cell>
        </row>
        <row r="37">
          <cell r="A37" t="str">
            <v>T-ALK.FE</v>
          </cell>
          <cell r="B37" t="str">
            <v>ALK June 1996 25 Calls</v>
          </cell>
          <cell r="C37" t="str">
            <v>CAL</v>
          </cell>
          <cell r="D37">
            <v>100</v>
          </cell>
          <cell r="F37" t="str">
            <v>NYSE</v>
          </cell>
          <cell r="G37" t="str">
            <v>AIRL</v>
          </cell>
          <cell r="H37" t="str">
            <v>USA</v>
          </cell>
          <cell r="N37" t="str">
            <v>T-ALK.FE</v>
          </cell>
          <cell r="O37">
            <v>25</v>
          </cell>
          <cell r="P37">
            <v>35237</v>
          </cell>
          <cell r="Q37" t="str">
            <v>T-ALK</v>
          </cell>
          <cell r="R37" t="str">
            <v>USD</v>
          </cell>
          <cell r="S37" t="str">
            <v>Call Option</v>
          </cell>
          <cell r="U37" t="str">
            <v>Airlines</v>
          </cell>
          <cell r="V37" t="str">
            <v>UNITED STATES OF AMERICA</v>
          </cell>
          <cell r="W37" t="str">
            <v>NEW YORK STOCK EXCHANGE</v>
          </cell>
          <cell r="Y37" t="str">
            <v>U.S. Dollar</v>
          </cell>
          <cell r="AJ37" t="str">
            <v>E</v>
          </cell>
          <cell r="AR37" t="str">
            <v>T-ALK.FE</v>
          </cell>
        </row>
        <row r="38">
          <cell r="A38" t="str">
            <v>T-ALK.JW</v>
          </cell>
          <cell r="B38" t="str">
            <v>ALK Oct 1996 17.5 Calls</v>
          </cell>
          <cell r="C38" t="str">
            <v>CAL</v>
          </cell>
          <cell r="D38">
            <v>100</v>
          </cell>
          <cell r="F38" t="str">
            <v>NYSE</v>
          </cell>
          <cell r="G38" t="str">
            <v>AIRL</v>
          </cell>
          <cell r="H38" t="str">
            <v>USA</v>
          </cell>
          <cell r="N38" t="str">
            <v>T-ALK.JW</v>
          </cell>
          <cell r="O38">
            <v>17.5</v>
          </cell>
          <cell r="P38">
            <v>35356</v>
          </cell>
          <cell r="Q38" t="str">
            <v>T-ALK</v>
          </cell>
          <cell r="R38" t="str">
            <v>USD</v>
          </cell>
          <cell r="S38" t="str">
            <v>Call Option</v>
          </cell>
          <cell r="U38" t="str">
            <v>Airlines</v>
          </cell>
          <cell r="V38" t="str">
            <v>UNITED STATES OF AMERICA</v>
          </cell>
          <cell r="W38" t="str">
            <v>NEW YORK STOCK EXCHANGE</v>
          </cell>
          <cell r="Y38" t="str">
            <v>U.S. Dollar</v>
          </cell>
          <cell r="AJ38" t="str">
            <v>E</v>
          </cell>
          <cell r="AR38" t="str">
            <v>T-ALK.JW</v>
          </cell>
        </row>
        <row r="39">
          <cell r="A39" t="str">
            <v>T-ALK.NW</v>
          </cell>
          <cell r="B39" t="str">
            <v>ALK Feb 1996 17.5 Puts</v>
          </cell>
          <cell r="C39" t="str">
            <v>PUT</v>
          </cell>
          <cell r="D39">
            <v>100</v>
          </cell>
          <cell r="F39" t="str">
            <v>NYSE</v>
          </cell>
          <cell r="G39" t="str">
            <v>AIRL</v>
          </cell>
          <cell r="H39" t="str">
            <v>USA</v>
          </cell>
          <cell r="N39" t="str">
            <v>T-ALK.NW</v>
          </cell>
          <cell r="O39">
            <v>17.5</v>
          </cell>
          <cell r="P39">
            <v>35111</v>
          </cell>
          <cell r="Q39" t="str">
            <v>T-ALK</v>
          </cell>
          <cell r="R39" t="str">
            <v>USD</v>
          </cell>
          <cell r="S39" t="str">
            <v>Put Option</v>
          </cell>
          <cell r="U39" t="str">
            <v>Airlines</v>
          </cell>
          <cell r="V39" t="str">
            <v>UNITED STATES OF AMERICA</v>
          </cell>
          <cell r="W39" t="str">
            <v>NEW YORK STOCK EXCHANGE</v>
          </cell>
          <cell r="Y39" t="str">
            <v>U.S. Dollar</v>
          </cell>
          <cell r="AJ39" t="str">
            <v>E</v>
          </cell>
          <cell r="AR39" t="str">
            <v>T-ALK.NW</v>
          </cell>
        </row>
        <row r="40">
          <cell r="A40" t="str">
            <v>T-ALK.OD</v>
          </cell>
          <cell r="B40" t="str">
            <v>ALK Mar 1996 20 Puts</v>
          </cell>
          <cell r="C40" t="str">
            <v>PUT</v>
          </cell>
          <cell r="D40">
            <v>100</v>
          </cell>
          <cell r="F40" t="str">
            <v>NYSE</v>
          </cell>
          <cell r="G40" t="str">
            <v>AIRL</v>
          </cell>
          <cell r="H40" t="str">
            <v>USA</v>
          </cell>
          <cell r="N40" t="str">
            <v>T-ALK.OD</v>
          </cell>
          <cell r="O40">
            <v>20</v>
          </cell>
          <cell r="P40">
            <v>35139</v>
          </cell>
          <cell r="Q40" t="str">
            <v>T-MAIR</v>
          </cell>
          <cell r="R40" t="str">
            <v>USD</v>
          </cell>
          <cell r="S40" t="str">
            <v>Put Option</v>
          </cell>
          <cell r="U40" t="str">
            <v>Airlines</v>
          </cell>
          <cell r="V40" t="str">
            <v>UNITED STATES OF AMERICA</v>
          </cell>
          <cell r="W40" t="str">
            <v>NEW YORK STOCK EXCHANGE</v>
          </cell>
          <cell r="Y40" t="str">
            <v>U.S. Dollar</v>
          </cell>
          <cell r="AJ40" t="str">
            <v>E</v>
          </cell>
          <cell r="AR40" t="str">
            <v>T-ALK.OD</v>
          </cell>
        </row>
        <row r="41">
          <cell r="A41" t="str">
            <v>T-ALLY</v>
          </cell>
          <cell r="B41" t="str">
            <v>Alliance Gaming</v>
          </cell>
          <cell r="C41" t="str">
            <v>STK</v>
          </cell>
          <cell r="D41">
            <v>1</v>
          </cell>
          <cell r="F41" t="str">
            <v>OTC</v>
          </cell>
          <cell r="G41" t="str">
            <v>MANU</v>
          </cell>
          <cell r="H41" t="str">
            <v>USA</v>
          </cell>
          <cell r="J41" t="str">
            <v>01858P104</v>
          </cell>
          <cell r="N41" t="str">
            <v>T-ALLY</v>
          </cell>
          <cell r="R41" t="str">
            <v>USD</v>
          </cell>
          <cell r="S41" t="str">
            <v>Stock</v>
          </cell>
          <cell r="U41" t="str">
            <v>Manufacturing</v>
          </cell>
          <cell r="V41" t="str">
            <v>UNITED STATES OF AMERICA</v>
          </cell>
          <cell r="W41" t="str">
            <v>OVER THE COUNTER</v>
          </cell>
          <cell r="Y41" t="str">
            <v>U.S. Dollar</v>
          </cell>
          <cell r="AJ41" t="str">
            <v>E</v>
          </cell>
          <cell r="AR41" t="str">
            <v>T-ALLY</v>
          </cell>
        </row>
        <row r="42">
          <cell r="A42" t="str">
            <v>T-ALLY.PREF</v>
          </cell>
          <cell r="B42" t="str">
            <v>Alliance Gaming 15% PIK Pref</v>
          </cell>
          <cell r="C42" t="str">
            <v>STK</v>
          </cell>
          <cell r="D42">
            <v>1</v>
          </cell>
          <cell r="F42" t="str">
            <v>OTC</v>
          </cell>
          <cell r="G42" t="str">
            <v>MANU</v>
          </cell>
          <cell r="H42" t="str">
            <v>USA</v>
          </cell>
          <cell r="N42" t="str">
            <v>T-ALLY.PREF</v>
          </cell>
          <cell r="R42" t="str">
            <v>USD</v>
          </cell>
          <cell r="S42" t="str">
            <v>Stock</v>
          </cell>
          <cell r="U42" t="str">
            <v>Manufacturing</v>
          </cell>
          <cell r="V42" t="str">
            <v>UNITED STATES OF AMERICA</v>
          </cell>
          <cell r="W42" t="str">
            <v>OVER THE COUNTER</v>
          </cell>
          <cell r="Y42" t="str">
            <v>U.S. Dollar</v>
          </cell>
          <cell r="AJ42" t="str">
            <v>E</v>
          </cell>
          <cell r="AR42" t="str">
            <v>T-ALLY.PREF</v>
          </cell>
        </row>
        <row r="43">
          <cell r="A43" t="str">
            <v>T-ALLY.SWAP</v>
          </cell>
          <cell r="B43" t="str">
            <v>ALLY $2 9/16 6/5/2000 Swap</v>
          </cell>
          <cell r="C43" t="str">
            <v>STK</v>
          </cell>
          <cell r="D43">
            <v>1</v>
          </cell>
          <cell r="F43" t="str">
            <v>OTC</v>
          </cell>
          <cell r="G43" t="str">
            <v>MANU</v>
          </cell>
          <cell r="H43" t="str">
            <v>USA</v>
          </cell>
          <cell r="N43" t="str">
            <v>T-ALLY.SWAP</v>
          </cell>
          <cell r="O43">
            <v>2.5625</v>
          </cell>
          <cell r="P43">
            <v>122</v>
          </cell>
          <cell r="Q43" t="str">
            <v>T-ALLY</v>
          </cell>
          <cell r="R43" t="str">
            <v>USD</v>
          </cell>
          <cell r="S43" t="str">
            <v>Stock</v>
          </cell>
          <cell r="U43" t="str">
            <v>Manufacturing</v>
          </cell>
          <cell r="V43" t="str">
            <v>UNITED STATES OF AMERICA</v>
          </cell>
          <cell r="W43" t="str">
            <v>OVER THE COUNTER</v>
          </cell>
          <cell r="Y43" t="str">
            <v>U.S. Dollar</v>
          </cell>
          <cell r="AJ43" t="str">
            <v>E</v>
          </cell>
          <cell r="AR43" t="str">
            <v>T-ALLY.SWAP</v>
          </cell>
        </row>
        <row r="44">
          <cell r="A44" t="str">
            <v>T-ALLYP</v>
          </cell>
          <cell r="B44" t="str">
            <v>Alliance Gaming 15% PIK Pref.</v>
          </cell>
          <cell r="C44" t="str">
            <v>STK</v>
          </cell>
          <cell r="D44">
            <v>1</v>
          </cell>
          <cell r="F44" t="str">
            <v>OTC</v>
          </cell>
          <cell r="G44" t="str">
            <v>MANU</v>
          </cell>
          <cell r="H44" t="str">
            <v>USA</v>
          </cell>
          <cell r="N44" t="str">
            <v>T-ALLYP</v>
          </cell>
          <cell r="R44" t="str">
            <v>USD</v>
          </cell>
          <cell r="S44" t="str">
            <v>Stock</v>
          </cell>
          <cell r="U44" t="str">
            <v>Manufacturing</v>
          </cell>
          <cell r="V44" t="str">
            <v>UNITED STATES OF AMERICA</v>
          </cell>
          <cell r="W44" t="str">
            <v>OVER THE COUNTER</v>
          </cell>
          <cell r="Y44" t="str">
            <v>U.S. Dollar</v>
          </cell>
          <cell r="AJ44" t="str">
            <v>E</v>
          </cell>
          <cell r="AR44" t="str">
            <v>T-ALLYP</v>
          </cell>
        </row>
        <row r="45">
          <cell r="A45" t="str">
            <v>T-ALRT</v>
          </cell>
          <cell r="B45" t="str">
            <v>First Alert, Inc.</v>
          </cell>
          <cell r="C45" t="str">
            <v>STK</v>
          </cell>
          <cell r="D45">
            <v>1</v>
          </cell>
          <cell r="F45" t="str">
            <v>OTC</v>
          </cell>
          <cell r="G45" t="str">
            <v>TECH</v>
          </cell>
          <cell r="H45" t="str">
            <v>USA</v>
          </cell>
          <cell r="N45" t="str">
            <v>T-ALRT</v>
          </cell>
          <cell r="R45" t="str">
            <v>USD</v>
          </cell>
          <cell r="S45" t="str">
            <v>Stock</v>
          </cell>
          <cell r="U45" t="str">
            <v>Technology</v>
          </cell>
          <cell r="V45" t="str">
            <v>UNITED STATES OF AMERICA</v>
          </cell>
          <cell r="W45" t="str">
            <v>OVER THE COUNTER</v>
          </cell>
          <cell r="Y45" t="str">
            <v>U.S. Dollar</v>
          </cell>
          <cell r="AJ45" t="str">
            <v>E</v>
          </cell>
        </row>
        <row r="46">
          <cell r="A46" t="str">
            <v>T-ALYPV</v>
          </cell>
          <cell r="B46" t="str">
            <v>Alliance Gaming 15% PIK Preferred</v>
          </cell>
          <cell r="C46" t="str">
            <v>STK</v>
          </cell>
          <cell r="D46">
            <v>1</v>
          </cell>
          <cell r="F46" t="str">
            <v>OTC</v>
          </cell>
          <cell r="G46" t="str">
            <v>CASI</v>
          </cell>
          <cell r="H46" t="str">
            <v>USA</v>
          </cell>
          <cell r="N46" t="str">
            <v>T-ALYPV</v>
          </cell>
          <cell r="R46" t="str">
            <v>USD</v>
          </cell>
          <cell r="S46" t="str">
            <v>Stock</v>
          </cell>
          <cell r="U46" t="str">
            <v>Casinos</v>
          </cell>
          <cell r="V46" t="str">
            <v>UNITED STATES OF AMERICA</v>
          </cell>
          <cell r="W46" t="str">
            <v>OVER THE COUNTER</v>
          </cell>
          <cell r="Y46" t="str">
            <v>U.S. Dollar</v>
          </cell>
          <cell r="AJ46" t="str">
            <v>E</v>
          </cell>
          <cell r="AR46" t="str">
            <v>T-ALYPV</v>
          </cell>
        </row>
        <row r="47">
          <cell r="A47" t="str">
            <v>T-AMB.CN</v>
          </cell>
          <cell r="B47" t="str">
            <v>Amber Energy</v>
          </cell>
          <cell r="C47" t="str">
            <v>STK</v>
          </cell>
          <cell r="D47">
            <v>1</v>
          </cell>
          <cell r="F47" t="str">
            <v>TCSE</v>
          </cell>
          <cell r="G47" t="str">
            <v>ENER</v>
          </cell>
          <cell r="H47" t="str">
            <v>USA</v>
          </cell>
          <cell r="N47" t="str">
            <v>T-AMB.CN</v>
          </cell>
          <cell r="R47" t="str">
            <v>USD</v>
          </cell>
          <cell r="S47" t="str">
            <v>Stock</v>
          </cell>
          <cell r="U47" t="str">
            <v>Energy</v>
          </cell>
          <cell r="V47" t="str">
            <v>UNITED STATES OF AMERICA</v>
          </cell>
          <cell r="W47" t="str">
            <v>TORONTO STOCK EXCHANGE</v>
          </cell>
          <cell r="Y47" t="str">
            <v>U.S. Dollar</v>
          </cell>
          <cell r="AJ47" t="str">
            <v>E</v>
          </cell>
          <cell r="AR47" t="str">
            <v>T-AMB.CN</v>
          </cell>
        </row>
        <row r="48">
          <cell r="A48" t="str">
            <v>T-AMBR</v>
          </cell>
          <cell r="B48" t="str">
            <v>AMBAR, Inc.</v>
          </cell>
          <cell r="C48" t="str">
            <v>STK</v>
          </cell>
          <cell r="D48">
            <v>1</v>
          </cell>
          <cell r="F48" t="str">
            <v>OTC</v>
          </cell>
          <cell r="G48" t="str">
            <v>ENER</v>
          </cell>
          <cell r="H48" t="str">
            <v>USA</v>
          </cell>
          <cell r="N48" t="str">
            <v>T-AMBR</v>
          </cell>
          <cell r="R48" t="str">
            <v>USD</v>
          </cell>
          <cell r="S48" t="str">
            <v>Stock</v>
          </cell>
          <cell r="U48" t="str">
            <v>Energy</v>
          </cell>
          <cell r="V48" t="str">
            <v>UNITED STATES OF AMERICA</v>
          </cell>
          <cell r="W48" t="str">
            <v>OVER THE COUNTER</v>
          </cell>
          <cell r="Y48" t="str">
            <v>U.S. Dollar</v>
          </cell>
          <cell r="AJ48" t="str">
            <v>E</v>
          </cell>
        </row>
        <row r="49">
          <cell r="A49" t="str">
            <v>T-AMCS</v>
          </cell>
          <cell r="B49" t="str">
            <v>Amisys Managed Care</v>
          </cell>
          <cell r="C49" t="str">
            <v>STK</v>
          </cell>
          <cell r="D49">
            <v>1</v>
          </cell>
          <cell r="F49" t="str">
            <v>OTC</v>
          </cell>
          <cell r="G49" t="str">
            <v>HCIS</v>
          </cell>
          <cell r="H49" t="str">
            <v>USA</v>
          </cell>
          <cell r="N49" t="str">
            <v>T-AMCS</v>
          </cell>
          <cell r="R49" t="str">
            <v>USD</v>
          </cell>
          <cell r="S49" t="str">
            <v>Stock</v>
          </cell>
          <cell r="U49" t="str">
            <v>Health Care Info Sys</v>
          </cell>
          <cell r="V49" t="str">
            <v>UNITED STATES OF AMERICA</v>
          </cell>
          <cell r="W49" t="str">
            <v>OVER THE COUNTER</v>
          </cell>
          <cell r="Y49" t="str">
            <v>U.S. Dollar</v>
          </cell>
          <cell r="AJ49" t="str">
            <v>E</v>
          </cell>
          <cell r="AR49" t="str">
            <v>T-AMCS</v>
          </cell>
        </row>
        <row r="50">
          <cell r="A50" t="str">
            <v>T-AMFM</v>
          </cell>
          <cell r="B50" t="str">
            <v>Chancellor Media</v>
          </cell>
          <cell r="C50" t="str">
            <v>STK</v>
          </cell>
          <cell r="D50">
            <v>1</v>
          </cell>
          <cell r="F50" t="str">
            <v>OTC</v>
          </cell>
          <cell r="G50" t="str">
            <v>ENTM</v>
          </cell>
          <cell r="H50" t="str">
            <v>USA</v>
          </cell>
          <cell r="N50" t="str">
            <v>T-AMFM</v>
          </cell>
          <cell r="R50" t="str">
            <v>USD</v>
          </cell>
          <cell r="S50" t="str">
            <v>Stock</v>
          </cell>
          <cell r="U50" t="str">
            <v>Entertainment</v>
          </cell>
          <cell r="V50" t="str">
            <v>UNITED STATES OF AMERICA</v>
          </cell>
          <cell r="W50" t="str">
            <v>OVER THE COUNTER</v>
          </cell>
          <cell r="Y50" t="str">
            <v>U.S. Dollar</v>
          </cell>
          <cell r="AJ50" t="str">
            <v>E</v>
          </cell>
          <cell r="AR50" t="str">
            <v>T-AMFM</v>
          </cell>
        </row>
        <row r="51">
          <cell r="A51" t="str">
            <v>T-AMH</v>
          </cell>
          <cell r="B51" t="str">
            <v>Amdahl</v>
          </cell>
          <cell r="C51" t="str">
            <v>STK</v>
          </cell>
          <cell r="D51">
            <v>1</v>
          </cell>
          <cell r="F51" t="str">
            <v>NYSE</v>
          </cell>
          <cell r="G51" t="str">
            <v>SOFT</v>
          </cell>
          <cell r="H51" t="str">
            <v>USA</v>
          </cell>
          <cell r="N51" t="str">
            <v>T-AMH</v>
          </cell>
          <cell r="R51" t="str">
            <v>USD</v>
          </cell>
          <cell r="S51" t="str">
            <v>Stock</v>
          </cell>
          <cell r="U51" t="str">
            <v>Software</v>
          </cell>
          <cell r="V51" t="str">
            <v>UNITED STATES OF AMERICA</v>
          </cell>
          <cell r="W51" t="str">
            <v>NEW YORK STOCK EXCHANGE</v>
          </cell>
          <cell r="Y51" t="str">
            <v>U.S. Dollar</v>
          </cell>
          <cell r="AJ51" t="str">
            <v>E</v>
          </cell>
          <cell r="AR51" t="str">
            <v>T-AMH</v>
          </cell>
        </row>
        <row r="52">
          <cell r="A52" t="str">
            <v>T-AMH.GB</v>
          </cell>
          <cell r="B52" t="str">
            <v>AMH Jul 1997 10 Puts</v>
          </cell>
          <cell r="C52" t="str">
            <v>PUT</v>
          </cell>
          <cell r="D52">
            <v>100</v>
          </cell>
          <cell r="F52" t="str">
            <v>NYSE</v>
          </cell>
          <cell r="G52" t="str">
            <v>SOFT</v>
          </cell>
          <cell r="H52" t="str">
            <v>USA</v>
          </cell>
          <cell r="N52" t="str">
            <v>T-AMH.GB</v>
          </cell>
          <cell r="O52">
            <v>10</v>
          </cell>
          <cell r="P52">
            <v>35629</v>
          </cell>
          <cell r="Q52" t="str">
            <v>T-AMH</v>
          </cell>
          <cell r="R52" t="str">
            <v>USD</v>
          </cell>
          <cell r="S52" t="str">
            <v>Put Option</v>
          </cell>
          <cell r="U52" t="str">
            <v>Software</v>
          </cell>
          <cell r="V52" t="str">
            <v>UNITED STATES OF AMERICA</v>
          </cell>
          <cell r="W52" t="str">
            <v>NEW YORK STOCK EXCHANGE</v>
          </cell>
          <cell r="Y52" t="str">
            <v>U.S. Dollar</v>
          </cell>
          <cell r="AJ52" t="str">
            <v>E</v>
          </cell>
          <cell r="AR52" t="str">
            <v>T-AMH.GB</v>
          </cell>
        </row>
        <row r="53">
          <cell r="A53" t="str">
            <v>T-AMH.SB</v>
          </cell>
          <cell r="B53" t="str">
            <v>AMH Jul 1997 10 Puts</v>
          </cell>
          <cell r="C53" t="str">
            <v>PUT</v>
          </cell>
          <cell r="D53">
            <v>100</v>
          </cell>
          <cell r="F53" t="str">
            <v>NYSE</v>
          </cell>
          <cell r="G53" t="str">
            <v>SOFT</v>
          </cell>
          <cell r="H53" t="str">
            <v>USA</v>
          </cell>
          <cell r="N53" t="str">
            <v>T-AMH.SB</v>
          </cell>
          <cell r="O53">
            <v>10</v>
          </cell>
          <cell r="P53">
            <v>35630</v>
          </cell>
          <cell r="Q53" t="str">
            <v>T-AMH</v>
          </cell>
          <cell r="R53" t="str">
            <v>USD</v>
          </cell>
          <cell r="S53" t="str">
            <v>Put Option</v>
          </cell>
          <cell r="U53" t="str">
            <v>Software</v>
          </cell>
          <cell r="V53" t="str">
            <v>UNITED STATES OF AMERICA</v>
          </cell>
          <cell r="W53" t="str">
            <v>NEW YORK STOCK EXCHANGE</v>
          </cell>
          <cell r="Y53" t="str">
            <v>U.S. Dollar</v>
          </cell>
          <cell r="AJ53" t="str">
            <v>E</v>
          </cell>
          <cell r="AR53" t="str">
            <v>T-AMH.SB</v>
          </cell>
        </row>
        <row r="54">
          <cell r="A54" t="str">
            <v>T-AMH.TB</v>
          </cell>
          <cell r="B54" t="str">
            <v>AMH Aug 1997 10 Puts</v>
          </cell>
          <cell r="C54" t="str">
            <v>PUT</v>
          </cell>
          <cell r="D54">
            <v>100</v>
          </cell>
          <cell r="F54" t="str">
            <v>NYSE</v>
          </cell>
          <cell r="G54" t="str">
            <v>TECH</v>
          </cell>
          <cell r="H54" t="str">
            <v>USA</v>
          </cell>
          <cell r="N54" t="str">
            <v>T-AMH.TB</v>
          </cell>
          <cell r="O54">
            <v>10</v>
          </cell>
          <cell r="P54">
            <v>35657</v>
          </cell>
          <cell r="Q54" t="str">
            <v>T-AMH</v>
          </cell>
          <cell r="R54" t="str">
            <v>USD</v>
          </cell>
          <cell r="S54" t="str">
            <v>Put Option</v>
          </cell>
          <cell r="U54" t="str">
            <v>Technology</v>
          </cell>
          <cell r="V54" t="str">
            <v>UNITED STATES OF AMERICA</v>
          </cell>
          <cell r="W54" t="str">
            <v>NEW YORK STOCK EXCHANGE</v>
          </cell>
          <cell r="Y54" t="str">
            <v>U.S. Dollar</v>
          </cell>
          <cell r="AJ54" t="str">
            <v>E</v>
          </cell>
          <cell r="AR54" t="str">
            <v>T-AMH.TB</v>
          </cell>
        </row>
        <row r="55">
          <cell r="A55" t="str">
            <v>T-AMI</v>
          </cell>
          <cell r="B55" t="str">
            <v>American Medical Holdings</v>
          </cell>
          <cell r="C55" t="str">
            <v>STK</v>
          </cell>
          <cell r="D55">
            <v>1</v>
          </cell>
          <cell r="F55" t="str">
            <v>NYSE</v>
          </cell>
          <cell r="G55" t="str">
            <v>HOSP</v>
          </cell>
          <cell r="H55" t="str">
            <v>USA</v>
          </cell>
          <cell r="N55" t="str">
            <v>T-AMI</v>
          </cell>
          <cell r="R55" t="str">
            <v>USD</v>
          </cell>
          <cell r="S55" t="str">
            <v>Stock</v>
          </cell>
          <cell r="U55" t="str">
            <v>Hospital</v>
          </cell>
          <cell r="V55" t="str">
            <v>UNITED STATES OF AMERICA</v>
          </cell>
          <cell r="W55" t="str">
            <v>NEW YORK STOCK EXCHANGE</v>
          </cell>
          <cell r="Y55" t="str">
            <v>U.S. Dollar</v>
          </cell>
          <cell r="AJ55" t="str">
            <v>E</v>
          </cell>
        </row>
        <row r="56">
          <cell r="A56" t="str">
            <v>T-AMR</v>
          </cell>
          <cell r="B56" t="str">
            <v>AMR Corp.</v>
          </cell>
          <cell r="C56" t="str">
            <v>STK</v>
          </cell>
          <cell r="D56">
            <v>1</v>
          </cell>
          <cell r="F56" t="str">
            <v>NYSE</v>
          </cell>
          <cell r="G56" t="str">
            <v>AIRL</v>
          </cell>
          <cell r="H56" t="str">
            <v>USA</v>
          </cell>
          <cell r="N56" t="str">
            <v>T-AMR</v>
          </cell>
          <cell r="R56" t="str">
            <v>USD</v>
          </cell>
          <cell r="S56" t="str">
            <v>Stock</v>
          </cell>
          <cell r="U56" t="str">
            <v>Airlines</v>
          </cell>
          <cell r="V56" t="str">
            <v>UNITED STATES OF AMERICA</v>
          </cell>
          <cell r="W56" t="str">
            <v>NEW YORK STOCK EXCHANGE</v>
          </cell>
          <cell r="Y56" t="str">
            <v>U.S. Dollar</v>
          </cell>
          <cell r="AJ56" t="str">
            <v>E</v>
          </cell>
        </row>
        <row r="57">
          <cell r="A57" t="str">
            <v>T-AMR.MP</v>
          </cell>
          <cell r="B57" t="str">
            <v>AMR Jan 1997 80 Puts</v>
          </cell>
          <cell r="C57" t="str">
            <v>PUT</v>
          </cell>
          <cell r="D57">
            <v>100</v>
          </cell>
          <cell r="F57" t="str">
            <v>NYSE</v>
          </cell>
          <cell r="G57" t="str">
            <v>AIRL</v>
          </cell>
          <cell r="H57" t="str">
            <v>USA</v>
          </cell>
          <cell r="N57" t="str">
            <v>T-AMR.MP</v>
          </cell>
          <cell r="O57">
            <v>80</v>
          </cell>
          <cell r="P57">
            <v>35447</v>
          </cell>
          <cell r="Q57" t="str">
            <v>T-AMR</v>
          </cell>
          <cell r="R57" t="str">
            <v>USD</v>
          </cell>
          <cell r="S57" t="str">
            <v>Put Option</v>
          </cell>
          <cell r="U57" t="str">
            <v>Airlines</v>
          </cell>
          <cell r="V57" t="str">
            <v>UNITED STATES OF AMERICA</v>
          </cell>
          <cell r="W57" t="str">
            <v>NEW YORK STOCK EXCHANGE</v>
          </cell>
          <cell r="Y57" t="str">
            <v>U.S. Dollar</v>
          </cell>
          <cell r="AJ57" t="str">
            <v>E</v>
          </cell>
          <cell r="AR57" t="str">
            <v>T-AMR.MP</v>
          </cell>
        </row>
        <row r="58">
          <cell r="A58" t="str">
            <v>T-AMR.WL</v>
          </cell>
          <cell r="B58" t="str">
            <v>AMR Nov 1999 60 Puts</v>
          </cell>
          <cell r="C58" t="str">
            <v>PUT</v>
          </cell>
          <cell r="D58">
            <v>100</v>
          </cell>
          <cell r="F58" t="str">
            <v>NYSE</v>
          </cell>
          <cell r="G58" t="str">
            <v>AIRL</v>
          </cell>
          <cell r="H58" t="str">
            <v>USA</v>
          </cell>
          <cell r="N58" t="str">
            <v>T-AMR.WL</v>
          </cell>
          <cell r="O58">
            <v>60</v>
          </cell>
          <cell r="P58">
            <v>36484</v>
          </cell>
          <cell r="Q58" t="str">
            <v>T-AMR</v>
          </cell>
          <cell r="R58" t="str">
            <v>USD</v>
          </cell>
          <cell r="S58" t="str">
            <v>Put Option</v>
          </cell>
          <cell r="U58" t="str">
            <v>Airlines</v>
          </cell>
          <cell r="V58" t="str">
            <v>UNITED STATES OF AMERICA</v>
          </cell>
          <cell r="W58" t="str">
            <v>NEW YORK STOCK EXCHANGE</v>
          </cell>
          <cell r="Y58" t="str">
            <v>U.S. Dollar</v>
          </cell>
          <cell r="AJ58" t="str">
            <v>E</v>
          </cell>
          <cell r="AR58" t="str">
            <v>T-AMR.WL</v>
          </cell>
        </row>
        <row r="59">
          <cell r="A59" t="str">
            <v>T-AMR.WN</v>
          </cell>
          <cell r="B59" t="str">
            <v>AMR Nov 1995 70 Puts</v>
          </cell>
          <cell r="C59" t="str">
            <v>PUT</v>
          </cell>
          <cell r="D59">
            <v>100</v>
          </cell>
          <cell r="F59" t="str">
            <v>NYSE</v>
          </cell>
          <cell r="G59" t="str">
            <v>AIRL</v>
          </cell>
          <cell r="H59" t="str">
            <v>USA</v>
          </cell>
          <cell r="N59" t="str">
            <v>T-AMR.WN</v>
          </cell>
          <cell r="O59">
            <v>70</v>
          </cell>
          <cell r="P59">
            <v>35021</v>
          </cell>
          <cell r="Q59" t="str">
            <v>T-AMR</v>
          </cell>
          <cell r="R59" t="str">
            <v>USD</v>
          </cell>
          <cell r="S59" t="str">
            <v>Put Option</v>
          </cell>
          <cell r="U59" t="str">
            <v>Airlines</v>
          </cell>
          <cell r="V59" t="str">
            <v>UNITED STATES OF AMERICA</v>
          </cell>
          <cell r="W59" t="str">
            <v>NEW YORK STOCK EXCHANGE</v>
          </cell>
          <cell r="Y59" t="str">
            <v>U.S. Dollar</v>
          </cell>
          <cell r="AJ59" t="str">
            <v>E</v>
          </cell>
          <cell r="AR59" t="str">
            <v>T-AMR.WN</v>
          </cell>
        </row>
        <row r="60">
          <cell r="A60" t="str">
            <v>T-AMT</v>
          </cell>
          <cell r="B60" t="str">
            <v>American Tower Systems</v>
          </cell>
          <cell r="C60" t="str">
            <v>STK</v>
          </cell>
          <cell r="D60">
            <v>1</v>
          </cell>
          <cell r="F60" t="str">
            <v>NYSE</v>
          </cell>
          <cell r="G60" t="str">
            <v>ENTM</v>
          </cell>
          <cell r="H60" t="str">
            <v>USA</v>
          </cell>
          <cell r="N60" t="str">
            <v>T-AMT</v>
          </cell>
          <cell r="R60" t="str">
            <v>USD</v>
          </cell>
          <cell r="S60" t="str">
            <v>Stock</v>
          </cell>
          <cell r="U60" t="str">
            <v>Entertainment</v>
          </cell>
          <cell r="V60" t="str">
            <v>UNITED STATES OF AMERICA</v>
          </cell>
          <cell r="W60" t="str">
            <v>NEW YORK STOCK EXCHANGE</v>
          </cell>
          <cell r="Y60" t="str">
            <v>U.S. Dollar</v>
          </cell>
          <cell r="AJ60" t="str">
            <v>E</v>
          </cell>
          <cell r="AR60" t="str">
            <v>T-AMT</v>
          </cell>
        </row>
        <row r="61">
          <cell r="A61" t="str">
            <v>T-AMTD</v>
          </cell>
          <cell r="B61" t="str">
            <v>Ameritrade</v>
          </cell>
          <cell r="C61" t="str">
            <v>STK</v>
          </cell>
          <cell r="D61">
            <v>1</v>
          </cell>
          <cell r="F61" t="str">
            <v>OTC</v>
          </cell>
          <cell r="G61" t="str">
            <v>INET</v>
          </cell>
          <cell r="H61" t="str">
            <v>USA</v>
          </cell>
          <cell r="N61" t="str">
            <v>T-AMTD</v>
          </cell>
          <cell r="R61" t="str">
            <v>USD</v>
          </cell>
          <cell r="S61" t="str">
            <v>Stock</v>
          </cell>
          <cell r="U61" t="str">
            <v>Internet</v>
          </cell>
          <cell r="V61" t="str">
            <v>UNITED STATES OF AMERICA</v>
          </cell>
          <cell r="W61" t="str">
            <v>OVER THE COUNTER</v>
          </cell>
          <cell r="Y61" t="str">
            <v>U.S. Dollar</v>
          </cell>
          <cell r="AJ61" t="str">
            <v>E</v>
          </cell>
          <cell r="AR61" t="str">
            <v>T-AMTD</v>
          </cell>
        </row>
        <row r="62">
          <cell r="A62" t="str">
            <v>T-AMTR</v>
          </cell>
          <cell r="B62" t="str">
            <v>Amtran Inc.</v>
          </cell>
          <cell r="C62" t="str">
            <v>STK</v>
          </cell>
          <cell r="D62">
            <v>1</v>
          </cell>
          <cell r="F62" t="str">
            <v>OTC</v>
          </cell>
          <cell r="G62" t="str">
            <v>AIRL</v>
          </cell>
          <cell r="H62" t="str">
            <v>USA</v>
          </cell>
          <cell r="J62" t="str">
            <v>03234G106</v>
          </cell>
          <cell r="N62" t="str">
            <v>T-AMTR</v>
          </cell>
          <cell r="R62" t="str">
            <v>USD</v>
          </cell>
          <cell r="S62" t="str">
            <v>Stock</v>
          </cell>
          <cell r="U62" t="str">
            <v>Airlines</v>
          </cell>
          <cell r="V62" t="str">
            <v>UNITED STATES OF AMERICA</v>
          </cell>
          <cell r="W62" t="str">
            <v>OVER THE COUNTER</v>
          </cell>
          <cell r="Y62" t="str">
            <v>U.S. Dollar</v>
          </cell>
          <cell r="AJ62" t="str">
            <v>E</v>
          </cell>
          <cell r="AR62" t="str">
            <v>T-AMTR</v>
          </cell>
        </row>
        <row r="63">
          <cell r="A63" t="str">
            <v>T-AMX</v>
          </cell>
          <cell r="B63" t="str">
            <v>Amax, Inc.</v>
          </cell>
          <cell r="C63" t="str">
            <v>STK</v>
          </cell>
          <cell r="D63">
            <v>1</v>
          </cell>
          <cell r="F63" t="str">
            <v>NYSE</v>
          </cell>
          <cell r="G63" t="str">
            <v>METL</v>
          </cell>
          <cell r="H63" t="str">
            <v>USA</v>
          </cell>
          <cell r="N63" t="str">
            <v>T-AMX</v>
          </cell>
          <cell r="R63" t="str">
            <v>USD</v>
          </cell>
          <cell r="S63" t="str">
            <v>Stock</v>
          </cell>
          <cell r="U63" t="str">
            <v>Metals</v>
          </cell>
          <cell r="V63" t="str">
            <v>UNITED STATES OF AMERICA</v>
          </cell>
          <cell r="W63" t="str">
            <v>NEW YORK STOCK EXCHANGE</v>
          </cell>
          <cell r="Y63" t="str">
            <v>U.S. Dollar</v>
          </cell>
          <cell r="AJ63" t="str">
            <v>E</v>
          </cell>
        </row>
        <row r="64">
          <cell r="A64" t="str">
            <v>T-AMZN</v>
          </cell>
          <cell r="B64" t="str">
            <v>Amazon.com</v>
          </cell>
          <cell r="C64" t="str">
            <v>STK</v>
          </cell>
          <cell r="D64">
            <v>1</v>
          </cell>
          <cell r="F64" t="str">
            <v>OTC</v>
          </cell>
          <cell r="G64" t="str">
            <v>INET</v>
          </cell>
          <cell r="H64" t="str">
            <v>USA</v>
          </cell>
          <cell r="N64" t="str">
            <v>T-AMZN</v>
          </cell>
          <cell r="R64" t="str">
            <v>USD</v>
          </cell>
          <cell r="S64" t="str">
            <v>Stock</v>
          </cell>
          <cell r="U64" t="str">
            <v>Internet</v>
          </cell>
          <cell r="V64" t="str">
            <v>UNITED STATES OF AMERICA</v>
          </cell>
          <cell r="W64" t="str">
            <v>OVER THE COUNTER</v>
          </cell>
          <cell r="Y64" t="str">
            <v>U.S. Dollar</v>
          </cell>
          <cell r="AJ64" t="str">
            <v>E</v>
          </cell>
          <cell r="AR64" t="str">
            <v>T-AMZN</v>
          </cell>
        </row>
        <row r="65">
          <cell r="A65" t="str">
            <v>T-ANCHOR</v>
          </cell>
          <cell r="B65" t="str">
            <v>Anchor Glass 10.25% 6/30/02 Sr Deb</v>
          </cell>
          <cell r="C65" t="str">
            <v>BON</v>
          </cell>
          <cell r="D65">
            <v>10</v>
          </cell>
          <cell r="F65" t="str">
            <v>OTC</v>
          </cell>
          <cell r="G65" t="str">
            <v>INDL</v>
          </cell>
          <cell r="H65" t="str">
            <v>USA</v>
          </cell>
          <cell r="N65" t="str">
            <v>T-ANCHOR</v>
          </cell>
          <cell r="R65" t="str">
            <v>USD</v>
          </cell>
          <cell r="S65" t="str">
            <v>Bond</v>
          </cell>
          <cell r="U65" t="str">
            <v>Industrial</v>
          </cell>
          <cell r="V65" t="str">
            <v>UNITED STATES OF AMERICA</v>
          </cell>
          <cell r="W65" t="str">
            <v>OVER THE COUNTER</v>
          </cell>
          <cell r="Y65" t="str">
            <v>U.S. Dollar</v>
          </cell>
          <cell r="AI65">
            <v>1000</v>
          </cell>
          <cell r="AJ65" t="str">
            <v>D</v>
          </cell>
          <cell r="AK65">
            <v>37437</v>
          </cell>
          <cell r="AL65">
            <v>33773</v>
          </cell>
          <cell r="AM65">
            <v>6</v>
          </cell>
          <cell r="AN65" t="str">
            <v>360</v>
          </cell>
          <cell r="AO65" t="str">
            <v>30/360</v>
          </cell>
          <cell r="AP65">
            <v>0</v>
          </cell>
          <cell r="AQ65">
            <v>33969</v>
          </cell>
          <cell r="AR65" t="str">
            <v>T-ANCHOR</v>
          </cell>
        </row>
        <row r="66">
          <cell r="A66" t="str">
            <v>T-AOL</v>
          </cell>
          <cell r="B66" t="str">
            <v>America Online</v>
          </cell>
          <cell r="C66" t="str">
            <v>STK</v>
          </cell>
          <cell r="D66">
            <v>1</v>
          </cell>
          <cell r="F66" t="str">
            <v>NYSE</v>
          </cell>
          <cell r="G66" t="str">
            <v>INET</v>
          </cell>
          <cell r="H66" t="str">
            <v>USA</v>
          </cell>
          <cell r="N66" t="str">
            <v>T-AOL</v>
          </cell>
          <cell r="R66" t="str">
            <v>USD</v>
          </cell>
          <cell r="S66" t="str">
            <v>Stock</v>
          </cell>
          <cell r="U66" t="str">
            <v>Internet</v>
          </cell>
          <cell r="V66" t="str">
            <v>UNITED STATES OF AMERICA</v>
          </cell>
          <cell r="W66" t="str">
            <v>NEW YORK STOCK EXCHANGE</v>
          </cell>
          <cell r="Y66" t="str">
            <v>U.S. Dollar</v>
          </cell>
          <cell r="AJ66" t="str">
            <v>E</v>
          </cell>
          <cell r="AR66" t="str">
            <v>T-AOL</v>
          </cell>
        </row>
        <row r="67">
          <cell r="A67" t="str">
            <v>T-APGG</v>
          </cell>
          <cell r="B67" t="str">
            <v>Apogee, Inc.</v>
          </cell>
          <cell r="C67" t="str">
            <v>STK</v>
          </cell>
          <cell r="D67">
            <v>1</v>
          </cell>
          <cell r="F67" t="str">
            <v>OTC</v>
          </cell>
          <cell r="G67" t="str">
            <v>HOSP</v>
          </cell>
          <cell r="H67" t="str">
            <v>USA</v>
          </cell>
          <cell r="N67" t="str">
            <v>T-APGG</v>
          </cell>
          <cell r="R67" t="str">
            <v>USD</v>
          </cell>
          <cell r="S67" t="str">
            <v>Stock</v>
          </cell>
          <cell r="U67" t="str">
            <v>Hospital</v>
          </cell>
          <cell r="V67" t="str">
            <v>UNITED STATES OF AMERICA</v>
          </cell>
          <cell r="W67" t="str">
            <v>OVER THE COUNTER</v>
          </cell>
          <cell r="Y67" t="str">
            <v>U.S. Dollar</v>
          </cell>
          <cell r="AJ67" t="str">
            <v>E</v>
          </cell>
        </row>
        <row r="68">
          <cell r="A68" t="str">
            <v>T-APSO</v>
          </cell>
          <cell r="B68" t="str">
            <v>Apple South</v>
          </cell>
          <cell r="C68" t="str">
            <v>STK</v>
          </cell>
          <cell r="D68">
            <v>1</v>
          </cell>
          <cell r="F68" t="str">
            <v>OTC</v>
          </cell>
          <cell r="G68" t="str">
            <v>REST</v>
          </cell>
          <cell r="H68" t="str">
            <v>USA</v>
          </cell>
          <cell r="J68" t="str">
            <v>037857109</v>
          </cell>
          <cell r="N68" t="str">
            <v>T-APSO</v>
          </cell>
          <cell r="R68" t="str">
            <v>USD</v>
          </cell>
          <cell r="S68" t="str">
            <v>Stock</v>
          </cell>
          <cell r="U68" t="str">
            <v>Restaurants</v>
          </cell>
          <cell r="V68" t="str">
            <v>UNITED STATES OF AMERICA</v>
          </cell>
          <cell r="W68" t="str">
            <v>OVER THE COUNTER</v>
          </cell>
          <cell r="Y68" t="str">
            <v>U.S. Dollar</v>
          </cell>
          <cell r="AJ68" t="str">
            <v>E</v>
          </cell>
          <cell r="AR68" t="str">
            <v>T-APSO</v>
          </cell>
        </row>
        <row r="69">
          <cell r="A69" t="str">
            <v>T-AQY.AC</v>
          </cell>
          <cell r="B69" t="str">
            <v>ARGY Jan 1995 15 Calls</v>
          </cell>
          <cell r="C69" t="str">
            <v>CAL</v>
          </cell>
          <cell r="D69">
            <v>100</v>
          </cell>
          <cell r="F69" t="str">
            <v>NYSE</v>
          </cell>
          <cell r="G69" t="str">
            <v>CASI</v>
          </cell>
          <cell r="H69" t="str">
            <v>USA</v>
          </cell>
          <cell r="N69" t="str">
            <v>T-AQY.AC</v>
          </cell>
          <cell r="O69">
            <v>15</v>
          </cell>
          <cell r="P69">
            <v>34719</v>
          </cell>
          <cell r="Q69" t="str">
            <v>T-ARGY</v>
          </cell>
          <cell r="R69" t="str">
            <v>USD</v>
          </cell>
          <cell r="S69" t="str">
            <v>Call Option</v>
          </cell>
          <cell r="U69" t="str">
            <v>Casinos</v>
          </cell>
          <cell r="V69" t="str">
            <v>UNITED STATES OF AMERICA</v>
          </cell>
          <cell r="W69" t="str">
            <v>NEW YORK STOCK EXCHANGE</v>
          </cell>
          <cell r="Y69" t="str">
            <v>U.S. Dollar</v>
          </cell>
          <cell r="AJ69" t="str">
            <v>E</v>
          </cell>
          <cell r="AR69" t="str">
            <v>T-AQY.AC</v>
          </cell>
        </row>
        <row r="70">
          <cell r="A70" t="str">
            <v>T-ARGL</v>
          </cell>
          <cell r="B70" t="str">
            <v>Argyle TV</v>
          </cell>
          <cell r="C70" t="str">
            <v>STK</v>
          </cell>
          <cell r="D70">
            <v>1</v>
          </cell>
          <cell r="F70" t="str">
            <v>OTC</v>
          </cell>
          <cell r="G70" t="str">
            <v>ENTM</v>
          </cell>
          <cell r="H70" t="str">
            <v>USA</v>
          </cell>
          <cell r="N70" t="str">
            <v>T-ARGL</v>
          </cell>
          <cell r="R70" t="str">
            <v>USD</v>
          </cell>
          <cell r="S70" t="str">
            <v>Stock</v>
          </cell>
          <cell r="U70" t="str">
            <v>Entertainment</v>
          </cell>
          <cell r="V70" t="str">
            <v>UNITED STATES OF AMERICA</v>
          </cell>
          <cell r="W70" t="str">
            <v>OVER THE COUNTER</v>
          </cell>
          <cell r="Y70" t="str">
            <v>U.S. Dollar</v>
          </cell>
          <cell r="AJ70" t="str">
            <v>E</v>
          </cell>
          <cell r="AR70" t="str">
            <v>T-ARGL</v>
          </cell>
        </row>
        <row r="71">
          <cell r="A71" t="str">
            <v>T-ARGY</v>
          </cell>
          <cell r="B71" t="str">
            <v>Argosy Gaming Co.</v>
          </cell>
          <cell r="C71" t="str">
            <v>STK</v>
          </cell>
          <cell r="D71">
            <v>1</v>
          </cell>
          <cell r="F71" t="str">
            <v>OTC</v>
          </cell>
          <cell r="G71" t="str">
            <v>CASI</v>
          </cell>
          <cell r="H71" t="str">
            <v>USA</v>
          </cell>
          <cell r="N71" t="str">
            <v>T-ARGY</v>
          </cell>
          <cell r="R71" t="str">
            <v>USD</v>
          </cell>
          <cell r="S71" t="str">
            <v>Stock</v>
          </cell>
          <cell r="U71" t="str">
            <v>Casinos</v>
          </cell>
          <cell r="V71" t="str">
            <v>UNITED STATES OF AMERICA</v>
          </cell>
          <cell r="W71" t="str">
            <v>OVER THE COUNTER</v>
          </cell>
          <cell r="Y71" t="str">
            <v>U.S. Dollar</v>
          </cell>
          <cell r="AJ71" t="str">
            <v>E</v>
          </cell>
        </row>
        <row r="72">
          <cell r="A72" t="str">
            <v>T-ASAI</v>
          </cell>
          <cell r="B72" t="str">
            <v>ASA Holdings</v>
          </cell>
          <cell r="C72" t="str">
            <v>STK</v>
          </cell>
          <cell r="D72">
            <v>1</v>
          </cell>
          <cell r="F72" t="str">
            <v>OTC</v>
          </cell>
          <cell r="G72" t="str">
            <v>AIRL</v>
          </cell>
          <cell r="H72" t="str">
            <v>USA</v>
          </cell>
          <cell r="N72" t="str">
            <v>T-ASAI</v>
          </cell>
          <cell r="R72" t="str">
            <v>USD</v>
          </cell>
          <cell r="S72" t="str">
            <v>Stock</v>
          </cell>
          <cell r="U72" t="str">
            <v>Airlines</v>
          </cell>
          <cell r="V72" t="str">
            <v>UNITED STATES OF AMERICA</v>
          </cell>
          <cell r="W72" t="str">
            <v>OVER THE COUNTER</v>
          </cell>
          <cell r="Y72" t="str">
            <v>U.S. Dollar</v>
          </cell>
          <cell r="AJ72" t="str">
            <v>E</v>
          </cell>
          <cell r="AR72" t="str">
            <v>T-ASAI</v>
          </cell>
        </row>
        <row r="73">
          <cell r="A73" t="str">
            <v>T-ASCA</v>
          </cell>
          <cell r="B73" t="str">
            <v>Ameristar Casinos, Inc.</v>
          </cell>
          <cell r="C73" t="str">
            <v>STK</v>
          </cell>
          <cell r="D73">
            <v>1</v>
          </cell>
          <cell r="F73" t="str">
            <v>OTC</v>
          </cell>
          <cell r="G73" t="str">
            <v>CASI</v>
          </cell>
          <cell r="H73" t="str">
            <v>USA</v>
          </cell>
          <cell r="N73" t="str">
            <v>T-ASCA</v>
          </cell>
          <cell r="R73" t="str">
            <v>USD</v>
          </cell>
          <cell r="S73" t="str">
            <v>Stock</v>
          </cell>
          <cell r="U73" t="str">
            <v>Casinos</v>
          </cell>
          <cell r="V73" t="str">
            <v>UNITED STATES OF AMERICA</v>
          </cell>
          <cell r="W73" t="str">
            <v>OVER THE COUNTER</v>
          </cell>
          <cell r="Y73" t="str">
            <v>U.S. Dollar</v>
          </cell>
          <cell r="AJ73" t="str">
            <v>E</v>
          </cell>
        </row>
        <row r="74">
          <cell r="A74" t="str">
            <v>T-ATC</v>
          </cell>
          <cell r="B74" t="str">
            <v>Atari Corp.</v>
          </cell>
          <cell r="C74" t="str">
            <v>STK</v>
          </cell>
          <cell r="D74">
            <v>1</v>
          </cell>
          <cell r="F74" t="str">
            <v>NYSE</v>
          </cell>
          <cell r="G74" t="str">
            <v>SOFT</v>
          </cell>
          <cell r="H74" t="str">
            <v>USA</v>
          </cell>
          <cell r="N74" t="str">
            <v>T-ATC</v>
          </cell>
          <cell r="R74" t="str">
            <v>USD</v>
          </cell>
          <cell r="S74" t="str">
            <v>Stock</v>
          </cell>
          <cell r="U74" t="str">
            <v>Software</v>
          </cell>
          <cell r="V74" t="str">
            <v>UNITED STATES OF AMERICA</v>
          </cell>
          <cell r="W74" t="str">
            <v>NEW YORK STOCK EXCHANGE</v>
          </cell>
          <cell r="Y74" t="str">
            <v>U.S. Dollar</v>
          </cell>
          <cell r="AJ74" t="str">
            <v>E</v>
          </cell>
        </row>
        <row r="75">
          <cell r="A75" t="str">
            <v>T-ATC.BA</v>
          </cell>
          <cell r="B75" t="str">
            <v>ATC Feb 1995 5 Calls</v>
          </cell>
          <cell r="C75" t="str">
            <v>CAL</v>
          </cell>
          <cell r="D75">
            <v>100</v>
          </cell>
          <cell r="F75" t="str">
            <v>NYSE</v>
          </cell>
          <cell r="G75" t="str">
            <v>SOFT</v>
          </cell>
          <cell r="H75" t="str">
            <v>USA</v>
          </cell>
          <cell r="N75" t="str">
            <v>T-ATC.BA</v>
          </cell>
          <cell r="O75">
            <v>5</v>
          </cell>
          <cell r="P75">
            <v>34747</v>
          </cell>
          <cell r="Q75" t="str">
            <v>T-ATC</v>
          </cell>
          <cell r="R75" t="str">
            <v>USD</v>
          </cell>
          <cell r="S75" t="str">
            <v>Call Option</v>
          </cell>
          <cell r="U75" t="str">
            <v>Software</v>
          </cell>
          <cell r="V75" t="str">
            <v>UNITED STATES OF AMERICA</v>
          </cell>
          <cell r="W75" t="str">
            <v>NEW YORK STOCK EXCHANGE</v>
          </cell>
          <cell r="Y75" t="str">
            <v>U.S. Dollar</v>
          </cell>
          <cell r="AJ75" t="str">
            <v>E</v>
          </cell>
          <cell r="AR75" t="str">
            <v>T-ATC.BA</v>
          </cell>
        </row>
        <row r="76">
          <cell r="A76" t="str">
            <v>T-ATMI</v>
          </cell>
          <cell r="B76" t="str">
            <v>Advanced Tech Matls Inc.</v>
          </cell>
          <cell r="C76" t="str">
            <v>STK</v>
          </cell>
          <cell r="D76">
            <v>1</v>
          </cell>
          <cell r="F76" t="str">
            <v>OTC</v>
          </cell>
          <cell r="G76" t="str">
            <v>TECH</v>
          </cell>
          <cell r="H76" t="str">
            <v>USA</v>
          </cell>
          <cell r="N76" t="str">
            <v>T-ATMI</v>
          </cell>
          <cell r="R76" t="str">
            <v>USD</v>
          </cell>
          <cell r="S76" t="str">
            <v>Stock</v>
          </cell>
          <cell r="U76" t="str">
            <v>Technology</v>
          </cell>
          <cell r="V76" t="str">
            <v>UNITED STATES OF AMERICA</v>
          </cell>
          <cell r="W76" t="str">
            <v>OVER THE COUNTER</v>
          </cell>
          <cell r="Y76" t="str">
            <v>U.S. Dollar</v>
          </cell>
          <cell r="AJ76" t="str">
            <v>E</v>
          </cell>
          <cell r="AR76" t="str">
            <v>T-ATMI</v>
          </cell>
        </row>
        <row r="77">
          <cell r="A77" t="str">
            <v>T-ATOWV</v>
          </cell>
          <cell r="B77" t="str">
            <v>American Tower WI</v>
          </cell>
          <cell r="C77" t="str">
            <v>STK</v>
          </cell>
          <cell r="D77">
            <v>1</v>
          </cell>
          <cell r="F77" t="str">
            <v>OTC</v>
          </cell>
          <cell r="G77" t="str">
            <v>ENTM</v>
          </cell>
          <cell r="H77" t="str">
            <v>USA</v>
          </cell>
          <cell r="N77" t="str">
            <v>T-ATOWV</v>
          </cell>
          <cell r="R77" t="str">
            <v>USD</v>
          </cell>
          <cell r="S77" t="str">
            <v>Stock</v>
          </cell>
          <cell r="U77" t="str">
            <v>Entertainment</v>
          </cell>
          <cell r="V77" t="str">
            <v>UNITED STATES OF AMERICA</v>
          </cell>
          <cell r="W77" t="str">
            <v>OVER THE COUNTER</v>
          </cell>
          <cell r="Y77" t="str">
            <v>U.S. Dollar</v>
          </cell>
          <cell r="AJ77" t="str">
            <v>E</v>
          </cell>
          <cell r="AR77" t="str">
            <v>T-ATOWV</v>
          </cell>
        </row>
        <row r="78">
          <cell r="A78" t="str">
            <v>T-ATSS</v>
          </cell>
          <cell r="B78" t="str">
            <v>Air Cure</v>
          </cell>
          <cell r="C78" t="str">
            <v>STK</v>
          </cell>
          <cell r="D78">
            <v>1</v>
          </cell>
          <cell r="F78" t="str">
            <v>OTC</v>
          </cell>
          <cell r="G78" t="str">
            <v>INDL</v>
          </cell>
          <cell r="H78" t="str">
            <v>USA</v>
          </cell>
          <cell r="N78" t="str">
            <v>T-ATSS</v>
          </cell>
          <cell r="R78" t="str">
            <v>USD</v>
          </cell>
          <cell r="S78" t="str">
            <v>Stock</v>
          </cell>
          <cell r="U78" t="str">
            <v>Industrial</v>
          </cell>
          <cell r="V78" t="str">
            <v>UNITED STATES OF AMERICA</v>
          </cell>
          <cell r="W78" t="str">
            <v>OVER THE COUNTER</v>
          </cell>
          <cell r="Y78" t="str">
            <v>U.S. Dollar</v>
          </cell>
          <cell r="AJ78" t="str">
            <v>E</v>
          </cell>
          <cell r="AR78" t="str">
            <v>T-ATSS</v>
          </cell>
        </row>
        <row r="79">
          <cell r="A79" t="str">
            <v>T-ATX.A</v>
          </cell>
          <cell r="B79" t="str">
            <v>A.T. Cross</v>
          </cell>
          <cell r="C79" t="str">
            <v>STK</v>
          </cell>
          <cell r="D79">
            <v>1</v>
          </cell>
          <cell r="F79" t="str">
            <v>NYSE</v>
          </cell>
          <cell r="G79" t="str">
            <v>CONS</v>
          </cell>
          <cell r="H79" t="str">
            <v>USA</v>
          </cell>
          <cell r="N79" t="str">
            <v>T-ATX.A</v>
          </cell>
          <cell r="R79" t="str">
            <v>USD</v>
          </cell>
          <cell r="S79" t="str">
            <v>Stock</v>
          </cell>
          <cell r="U79" t="str">
            <v>Consumer Goods</v>
          </cell>
          <cell r="V79" t="str">
            <v>UNITED STATES OF AMERICA</v>
          </cell>
          <cell r="W79" t="str">
            <v>NEW YORK STOCK EXCHANGE</v>
          </cell>
          <cell r="Y79" t="str">
            <v>U.S. Dollar</v>
          </cell>
          <cell r="AJ79" t="str">
            <v>E</v>
          </cell>
        </row>
        <row r="80">
          <cell r="A80" t="str">
            <v>T-AVCR</v>
          </cell>
          <cell r="B80" t="str">
            <v>ADVACARE (became Medaphis)</v>
          </cell>
          <cell r="C80" t="str">
            <v>STK</v>
          </cell>
          <cell r="D80">
            <v>1</v>
          </cell>
          <cell r="F80" t="str">
            <v>OTC</v>
          </cell>
          <cell r="G80" t="str">
            <v>HEAL</v>
          </cell>
          <cell r="H80" t="str">
            <v>USA</v>
          </cell>
          <cell r="N80" t="str">
            <v>T-AVCR</v>
          </cell>
          <cell r="R80" t="str">
            <v>USD</v>
          </cell>
          <cell r="S80" t="str">
            <v>Stock</v>
          </cell>
          <cell r="U80" t="str">
            <v>Healthcare</v>
          </cell>
          <cell r="V80" t="str">
            <v>UNITED STATES OF AMERICA</v>
          </cell>
          <cell r="W80" t="str">
            <v>OVER THE COUNTER</v>
          </cell>
          <cell r="Y80" t="str">
            <v>U.S. Dollar</v>
          </cell>
          <cell r="AJ80" t="str">
            <v>E</v>
          </cell>
          <cell r="AR80" t="str">
            <v>T-AVCR</v>
          </cell>
        </row>
        <row r="81">
          <cell r="A81" t="str">
            <v>T-AVEI</v>
          </cell>
          <cell r="B81" t="str">
            <v>Arterial Vascular Engineering</v>
          </cell>
          <cell r="C81" t="str">
            <v>STK</v>
          </cell>
          <cell r="D81">
            <v>1</v>
          </cell>
          <cell r="F81" t="str">
            <v>OTC</v>
          </cell>
          <cell r="G81" t="str">
            <v>MEDS</v>
          </cell>
          <cell r="H81" t="str">
            <v>USA</v>
          </cell>
          <cell r="N81" t="str">
            <v>T-AVEI</v>
          </cell>
          <cell r="R81" t="str">
            <v>USD</v>
          </cell>
          <cell r="S81" t="str">
            <v>Stock</v>
          </cell>
          <cell r="U81" t="str">
            <v>Medical Supplies</v>
          </cell>
          <cell r="V81" t="str">
            <v>UNITED STATES OF AMERICA</v>
          </cell>
          <cell r="W81" t="str">
            <v>OVER THE COUNTER</v>
          </cell>
          <cell r="Y81" t="str">
            <v>U.S. Dollar</v>
          </cell>
          <cell r="AJ81" t="str">
            <v>E</v>
          </cell>
          <cell r="AR81" t="str">
            <v>T-AVEI</v>
          </cell>
        </row>
        <row r="82">
          <cell r="A82" t="str">
            <v>T-AVID</v>
          </cell>
          <cell r="B82" t="str">
            <v>Avid Technology</v>
          </cell>
          <cell r="C82" t="str">
            <v>STK</v>
          </cell>
          <cell r="D82">
            <v>1</v>
          </cell>
          <cell r="F82" t="str">
            <v>OTC</v>
          </cell>
          <cell r="G82" t="str">
            <v>SOFT</v>
          </cell>
          <cell r="H82" t="str">
            <v>USA</v>
          </cell>
          <cell r="N82" t="str">
            <v>T-AVID</v>
          </cell>
          <cell r="R82" t="str">
            <v>USD</v>
          </cell>
          <cell r="S82" t="str">
            <v>Stock</v>
          </cell>
          <cell r="U82" t="str">
            <v>Software</v>
          </cell>
          <cell r="V82" t="str">
            <v>UNITED STATES OF AMERICA</v>
          </cell>
          <cell r="W82" t="str">
            <v>OVER THE COUNTER</v>
          </cell>
          <cell r="Y82" t="str">
            <v>U.S. Dollar</v>
          </cell>
          <cell r="AJ82" t="str">
            <v>E</v>
          </cell>
        </row>
        <row r="83">
          <cell r="A83" t="str">
            <v>T-AWA</v>
          </cell>
          <cell r="B83" t="str">
            <v xml:space="preserve">America West Airlines </v>
          </cell>
          <cell r="C83" t="str">
            <v>STK</v>
          </cell>
          <cell r="D83">
            <v>1</v>
          </cell>
          <cell r="F83" t="str">
            <v>NYSE</v>
          </cell>
          <cell r="G83" t="str">
            <v>AIRL</v>
          </cell>
          <cell r="H83" t="str">
            <v>USA</v>
          </cell>
          <cell r="N83" t="str">
            <v>T-AWA</v>
          </cell>
          <cell r="R83" t="str">
            <v>USD</v>
          </cell>
          <cell r="S83" t="str">
            <v>Stock</v>
          </cell>
          <cell r="U83" t="str">
            <v>Airlines</v>
          </cell>
          <cell r="V83" t="str">
            <v>UNITED STATES OF AMERICA</v>
          </cell>
          <cell r="W83" t="str">
            <v>NEW YORK STOCK EXCHANGE</v>
          </cell>
          <cell r="Y83" t="str">
            <v>U.S. Dollar</v>
          </cell>
          <cell r="AJ83" t="str">
            <v>E</v>
          </cell>
        </row>
        <row r="84">
          <cell r="A84" t="str">
            <v>T-AWA.MV</v>
          </cell>
          <cell r="B84" t="str">
            <v>AWA Jan 1997 12.5 Puts</v>
          </cell>
          <cell r="C84" t="str">
            <v>PUT</v>
          </cell>
          <cell r="D84">
            <v>100</v>
          </cell>
          <cell r="F84" t="str">
            <v>NYSE</v>
          </cell>
          <cell r="G84" t="str">
            <v>AIRL</v>
          </cell>
          <cell r="H84" t="str">
            <v>USA</v>
          </cell>
          <cell r="N84" t="str">
            <v>T-AWA.MV</v>
          </cell>
          <cell r="O84">
            <v>12.5</v>
          </cell>
          <cell r="P84">
            <v>35447</v>
          </cell>
          <cell r="Q84" t="str">
            <v>T-AWA</v>
          </cell>
          <cell r="R84" t="str">
            <v>USD</v>
          </cell>
          <cell r="S84" t="str">
            <v>Put Option</v>
          </cell>
          <cell r="U84" t="str">
            <v>Airlines</v>
          </cell>
          <cell r="V84" t="str">
            <v>UNITED STATES OF AMERICA</v>
          </cell>
          <cell r="W84" t="str">
            <v>NEW YORK STOCK EXCHANGE</v>
          </cell>
          <cell r="Y84" t="str">
            <v>U.S. Dollar</v>
          </cell>
          <cell r="AJ84" t="str">
            <v>E</v>
          </cell>
          <cell r="AR84" t="str">
            <v>T-AWA.MV</v>
          </cell>
        </row>
        <row r="85">
          <cell r="A85" t="str">
            <v>T-AWA.TC</v>
          </cell>
          <cell r="B85" t="str">
            <v>AWA Aug 1996 15 Puts</v>
          </cell>
          <cell r="C85" t="str">
            <v>PUT</v>
          </cell>
          <cell r="D85">
            <v>100</v>
          </cell>
          <cell r="F85" t="str">
            <v>NYSE</v>
          </cell>
          <cell r="G85" t="str">
            <v>AIRL</v>
          </cell>
          <cell r="H85" t="str">
            <v>USA</v>
          </cell>
          <cell r="N85" t="str">
            <v>T-AWA.TC</v>
          </cell>
          <cell r="O85">
            <v>15</v>
          </cell>
          <cell r="P85">
            <v>35293</v>
          </cell>
          <cell r="Q85" t="str">
            <v>T-AWA</v>
          </cell>
          <cell r="R85" t="str">
            <v>USD</v>
          </cell>
          <cell r="S85" t="str">
            <v>Put Option</v>
          </cell>
          <cell r="U85" t="str">
            <v>Airlines</v>
          </cell>
          <cell r="V85" t="str">
            <v>UNITED STATES OF AMERICA</v>
          </cell>
          <cell r="W85" t="str">
            <v>NEW YORK STOCK EXCHANGE</v>
          </cell>
          <cell r="Y85" t="str">
            <v>U.S. Dollar</v>
          </cell>
          <cell r="AJ85" t="str">
            <v>E</v>
          </cell>
          <cell r="AR85" t="str">
            <v>T-AWA.TC</v>
          </cell>
        </row>
        <row r="86">
          <cell r="A86" t="str">
            <v>T-AWIN</v>
          </cell>
          <cell r="B86" t="str">
            <v>Allied Waste Industries</v>
          </cell>
          <cell r="C86" t="str">
            <v>STK</v>
          </cell>
          <cell r="D86">
            <v>1</v>
          </cell>
          <cell r="F86" t="str">
            <v>OTC</v>
          </cell>
          <cell r="G86" t="str">
            <v>WAST</v>
          </cell>
          <cell r="H86" t="str">
            <v>USA</v>
          </cell>
          <cell r="N86" t="str">
            <v>T-AWIN</v>
          </cell>
          <cell r="R86" t="str">
            <v>USD</v>
          </cell>
          <cell r="S86" t="str">
            <v>Stock</v>
          </cell>
          <cell r="U86" t="str">
            <v>Solid Waste Disposal</v>
          </cell>
          <cell r="V86" t="str">
            <v>UNITED STATES OF AMERICA</v>
          </cell>
          <cell r="W86" t="str">
            <v>OVER THE COUNTER</v>
          </cell>
          <cell r="Y86" t="str">
            <v>U.S. Dollar</v>
          </cell>
          <cell r="AJ86" t="str">
            <v>E</v>
          </cell>
          <cell r="AR86" t="str">
            <v>T-AWIN</v>
          </cell>
        </row>
        <row r="87">
          <cell r="A87" t="str">
            <v>T-AZR</v>
          </cell>
          <cell r="B87" t="str">
            <v>Aztar</v>
          </cell>
          <cell r="C87" t="str">
            <v>STK</v>
          </cell>
          <cell r="D87">
            <v>1</v>
          </cell>
          <cell r="F87" t="str">
            <v>NYSE</v>
          </cell>
          <cell r="G87" t="str">
            <v>GAME</v>
          </cell>
          <cell r="H87" t="str">
            <v>USA</v>
          </cell>
          <cell r="N87" t="str">
            <v>T-AZR</v>
          </cell>
          <cell r="R87" t="str">
            <v>USD</v>
          </cell>
          <cell r="S87" t="str">
            <v>Stock</v>
          </cell>
          <cell r="U87" t="str">
            <v>Gaming Equipment</v>
          </cell>
          <cell r="V87" t="str">
            <v>UNITED STATES OF AMERICA</v>
          </cell>
          <cell r="W87" t="str">
            <v>NEW YORK STOCK EXCHANGE</v>
          </cell>
          <cell r="Y87" t="str">
            <v>U.S. Dollar</v>
          </cell>
          <cell r="AJ87" t="str">
            <v>E</v>
          </cell>
          <cell r="AR87" t="str">
            <v>T-AZR</v>
          </cell>
        </row>
        <row r="88">
          <cell r="A88" t="str">
            <v>T-BA</v>
          </cell>
          <cell r="B88" t="str">
            <v>Boeing</v>
          </cell>
          <cell r="C88" t="str">
            <v>STK</v>
          </cell>
          <cell r="D88">
            <v>1</v>
          </cell>
          <cell r="F88" t="str">
            <v>NYSE</v>
          </cell>
          <cell r="G88" t="str">
            <v>INDL</v>
          </cell>
          <cell r="H88" t="str">
            <v>USA</v>
          </cell>
          <cell r="N88" t="str">
            <v>T-BA</v>
          </cell>
          <cell r="R88" t="str">
            <v>USD</v>
          </cell>
          <cell r="S88" t="str">
            <v>Stock</v>
          </cell>
          <cell r="U88" t="str">
            <v>Industrial</v>
          </cell>
          <cell r="V88" t="str">
            <v>UNITED STATES OF AMERICA</v>
          </cell>
          <cell r="W88" t="str">
            <v>NEW YORK STOCK EXCHANGE</v>
          </cell>
          <cell r="Y88" t="str">
            <v>U.S. Dollar</v>
          </cell>
          <cell r="AJ88" t="str">
            <v>E</v>
          </cell>
          <cell r="AR88" t="str">
            <v>T-BA</v>
          </cell>
        </row>
        <row r="89">
          <cell r="A89" t="str">
            <v>T-BBY</v>
          </cell>
          <cell r="B89" t="str">
            <v>Best Buy</v>
          </cell>
          <cell r="C89" t="str">
            <v>STK</v>
          </cell>
          <cell r="D89">
            <v>1</v>
          </cell>
          <cell r="F89" t="str">
            <v>NYSE</v>
          </cell>
          <cell r="G89" t="str">
            <v>RETA</v>
          </cell>
          <cell r="H89" t="str">
            <v>USA</v>
          </cell>
          <cell r="N89" t="str">
            <v>T-BBY</v>
          </cell>
          <cell r="R89" t="str">
            <v>USD</v>
          </cell>
          <cell r="S89" t="str">
            <v>Stock</v>
          </cell>
          <cell r="U89" t="str">
            <v>Retail &amp; Apparel</v>
          </cell>
          <cell r="V89" t="str">
            <v>UNITED STATES OF AMERICA</v>
          </cell>
          <cell r="W89" t="str">
            <v>NEW YORK STOCK EXCHANGE</v>
          </cell>
          <cell r="Y89" t="str">
            <v>U.S. Dollar</v>
          </cell>
          <cell r="AJ89" t="str">
            <v>E</v>
          </cell>
          <cell r="AR89" t="str">
            <v>T-BBY</v>
          </cell>
        </row>
        <row r="90">
          <cell r="A90" t="str">
            <v>T-BCC</v>
          </cell>
          <cell r="B90" t="str">
            <v xml:space="preserve">Boise Cascade      </v>
          </cell>
          <cell r="C90" t="str">
            <v>STK</v>
          </cell>
          <cell r="D90">
            <v>1</v>
          </cell>
          <cell r="F90" t="str">
            <v>NYSE</v>
          </cell>
          <cell r="G90" t="str">
            <v>PAPR</v>
          </cell>
          <cell r="H90" t="str">
            <v>USA</v>
          </cell>
          <cell r="N90" t="str">
            <v>T-BCC</v>
          </cell>
          <cell r="R90" t="str">
            <v>USD</v>
          </cell>
          <cell r="S90" t="str">
            <v>Stock</v>
          </cell>
          <cell r="U90" t="str">
            <v>Paper</v>
          </cell>
          <cell r="V90" t="str">
            <v>UNITED STATES OF AMERICA</v>
          </cell>
          <cell r="W90" t="str">
            <v>NEW YORK STOCK EXCHANGE</v>
          </cell>
          <cell r="Y90" t="str">
            <v>U.S. Dollar</v>
          </cell>
          <cell r="AJ90" t="str">
            <v>E</v>
          </cell>
        </row>
        <row r="91">
          <cell r="A91" t="str">
            <v>T-BCC.JAN25P</v>
          </cell>
          <cell r="B91" t="str">
            <v>Boise Cascade JAN 1992 25 Puts</v>
          </cell>
          <cell r="C91" t="str">
            <v>PUT</v>
          </cell>
          <cell r="D91">
            <v>100</v>
          </cell>
          <cell r="F91" t="str">
            <v>NYSE</v>
          </cell>
          <cell r="G91" t="str">
            <v>PAPR</v>
          </cell>
          <cell r="H91" t="str">
            <v>USA</v>
          </cell>
          <cell r="N91" t="str">
            <v>T-BCC.JAN25P</v>
          </cell>
          <cell r="O91">
            <v>25</v>
          </cell>
          <cell r="P91">
            <v>33655</v>
          </cell>
          <cell r="Q91" t="str">
            <v>T-BCC</v>
          </cell>
          <cell r="R91" t="str">
            <v>USD</v>
          </cell>
          <cell r="S91" t="str">
            <v>Put Option</v>
          </cell>
          <cell r="U91" t="str">
            <v>Paper</v>
          </cell>
          <cell r="V91" t="str">
            <v>UNITED STATES OF AMERICA</v>
          </cell>
          <cell r="W91" t="str">
            <v>NEW YORK STOCK EXCHANGE</v>
          </cell>
          <cell r="Y91" t="str">
            <v>U.S. Dollar</v>
          </cell>
          <cell r="AJ91" t="str">
            <v>E</v>
          </cell>
          <cell r="AR91" t="str">
            <v>T-BCC.JAN25P</v>
          </cell>
        </row>
        <row r="92">
          <cell r="A92" t="str">
            <v>T-BCN</v>
          </cell>
          <cell r="B92" t="str">
            <v>Beacon Properties</v>
          </cell>
          <cell r="C92" t="str">
            <v>STK</v>
          </cell>
          <cell r="D92">
            <v>1</v>
          </cell>
          <cell r="F92" t="str">
            <v>NYSE</v>
          </cell>
          <cell r="G92" t="str">
            <v>REIT</v>
          </cell>
          <cell r="H92" t="str">
            <v>USA</v>
          </cell>
          <cell r="N92" t="str">
            <v>T-BCN</v>
          </cell>
          <cell r="R92" t="str">
            <v>USD</v>
          </cell>
          <cell r="S92" t="str">
            <v>Stock</v>
          </cell>
          <cell r="U92" t="str">
            <v>REITs</v>
          </cell>
          <cell r="V92" t="str">
            <v>UNITED STATES OF AMERICA</v>
          </cell>
          <cell r="W92" t="str">
            <v>NEW YORK STOCK EXCHANGE</v>
          </cell>
          <cell r="Y92" t="str">
            <v>U.S. Dollar</v>
          </cell>
          <cell r="AJ92" t="str">
            <v>E</v>
          </cell>
        </row>
        <row r="93">
          <cell r="A93" t="str">
            <v>T-BDQ.HM</v>
          </cell>
          <cell r="B93" t="str">
            <v>Broderbund Aug 1995 65 Calls</v>
          </cell>
          <cell r="C93" t="str">
            <v>CAL</v>
          </cell>
          <cell r="D93">
            <v>100</v>
          </cell>
          <cell r="F93" t="str">
            <v>NYSE</v>
          </cell>
          <cell r="G93" t="str">
            <v>SOFT</v>
          </cell>
          <cell r="H93" t="str">
            <v>USA</v>
          </cell>
          <cell r="N93" t="str">
            <v>T-BDQ.HM</v>
          </cell>
          <cell r="O93">
            <v>65</v>
          </cell>
          <cell r="P93">
            <v>34929</v>
          </cell>
          <cell r="Q93" t="str">
            <v>T-BROD</v>
          </cell>
          <cell r="R93" t="str">
            <v>USD</v>
          </cell>
          <cell r="S93" t="str">
            <v>Call Option</v>
          </cell>
          <cell r="U93" t="str">
            <v>Software</v>
          </cell>
          <cell r="V93" t="str">
            <v>UNITED STATES OF AMERICA</v>
          </cell>
          <cell r="W93" t="str">
            <v>NEW YORK STOCK EXCHANGE</v>
          </cell>
          <cell r="Y93" t="str">
            <v>U.S. Dollar</v>
          </cell>
          <cell r="AJ93" t="str">
            <v>E</v>
          </cell>
        </row>
        <row r="94">
          <cell r="A94" t="str">
            <v>T-BDQ.KN</v>
          </cell>
          <cell r="B94" t="str">
            <v>Broderbund Nov 1995 70 Calls</v>
          </cell>
          <cell r="C94" t="str">
            <v>CAL</v>
          </cell>
          <cell r="D94">
            <v>100</v>
          </cell>
          <cell r="F94" t="str">
            <v>NYSE</v>
          </cell>
          <cell r="G94" t="str">
            <v>SOFT</v>
          </cell>
          <cell r="H94" t="str">
            <v>USA</v>
          </cell>
          <cell r="N94" t="str">
            <v>T-BDQ.KN</v>
          </cell>
          <cell r="O94">
            <v>70</v>
          </cell>
          <cell r="P94">
            <v>35021</v>
          </cell>
          <cell r="Q94" t="str">
            <v>T-BROD</v>
          </cell>
          <cell r="R94" t="str">
            <v>USD</v>
          </cell>
          <cell r="S94" t="str">
            <v>Call Option</v>
          </cell>
          <cell r="U94" t="str">
            <v>Software</v>
          </cell>
          <cell r="V94" t="str">
            <v>UNITED STATES OF AMERICA</v>
          </cell>
          <cell r="W94" t="str">
            <v>NEW YORK STOCK EXCHANGE</v>
          </cell>
          <cell r="Y94" t="str">
            <v>U.S. Dollar</v>
          </cell>
          <cell r="AJ94" t="str">
            <v>E</v>
          </cell>
          <cell r="AR94" t="str">
            <v>T-BDQ.KN</v>
          </cell>
        </row>
        <row r="95">
          <cell r="A95" t="str">
            <v>T-BDQ.KR</v>
          </cell>
          <cell r="B95" t="str">
            <v>Broderbund Nov. 1995 70 Calls</v>
          </cell>
          <cell r="C95" t="str">
            <v>CAL</v>
          </cell>
          <cell r="D95">
            <v>100</v>
          </cell>
          <cell r="F95" t="str">
            <v>NYSE</v>
          </cell>
          <cell r="G95" t="str">
            <v>SOFT</v>
          </cell>
          <cell r="H95" t="str">
            <v>USA</v>
          </cell>
          <cell r="N95" t="str">
            <v>T-BDQ.KR</v>
          </cell>
          <cell r="O95">
            <v>70</v>
          </cell>
          <cell r="P95">
            <v>35021</v>
          </cell>
          <cell r="Q95" t="str">
            <v>T-BROD</v>
          </cell>
          <cell r="R95" t="str">
            <v>USD</v>
          </cell>
          <cell r="S95" t="str">
            <v>Call Option</v>
          </cell>
          <cell r="U95" t="str">
            <v>Software</v>
          </cell>
          <cell r="V95" t="str">
            <v>UNITED STATES OF AMERICA</v>
          </cell>
          <cell r="W95" t="str">
            <v>NEW YORK STOCK EXCHANGE</v>
          </cell>
          <cell r="Y95" t="str">
            <v>U.S. Dollar</v>
          </cell>
          <cell r="AJ95" t="str">
            <v>E</v>
          </cell>
          <cell r="AR95" t="str">
            <v>T-BDQ.KR</v>
          </cell>
        </row>
        <row r="96">
          <cell r="A96" t="str">
            <v>T-BDQ.MJ</v>
          </cell>
          <cell r="B96" t="str">
            <v>Broderbund Jan 1996 50 Puts</v>
          </cell>
          <cell r="C96" t="str">
            <v>PUT</v>
          </cell>
          <cell r="D96">
            <v>100</v>
          </cell>
          <cell r="F96" t="str">
            <v>NYSE</v>
          </cell>
          <cell r="G96" t="str">
            <v>SOFT</v>
          </cell>
          <cell r="H96" t="str">
            <v>USA</v>
          </cell>
          <cell r="N96" t="str">
            <v>T-BDQ.MJ</v>
          </cell>
          <cell r="O96">
            <v>50</v>
          </cell>
          <cell r="P96">
            <v>35083</v>
          </cell>
          <cell r="Q96" t="str">
            <v>T-BROD</v>
          </cell>
          <cell r="R96" t="str">
            <v>USD</v>
          </cell>
          <cell r="S96" t="str">
            <v>Put Option</v>
          </cell>
          <cell r="U96" t="str">
            <v>Software</v>
          </cell>
          <cell r="V96" t="str">
            <v>UNITED STATES OF AMERICA</v>
          </cell>
          <cell r="W96" t="str">
            <v>NEW YORK STOCK EXCHANGE</v>
          </cell>
          <cell r="Y96" t="str">
            <v>U.S. Dollar</v>
          </cell>
          <cell r="AJ96" t="str">
            <v>E</v>
          </cell>
          <cell r="AR96" t="str">
            <v>T-BDQ.MJ</v>
          </cell>
        </row>
        <row r="97">
          <cell r="A97" t="str">
            <v>T-BDQ.WL</v>
          </cell>
          <cell r="B97" t="str">
            <v>BROD Nov. 1995 60 Puts</v>
          </cell>
          <cell r="C97" t="str">
            <v>PUT</v>
          </cell>
          <cell r="D97">
            <v>100</v>
          </cell>
          <cell r="F97" t="str">
            <v>NYSE</v>
          </cell>
          <cell r="G97" t="str">
            <v>SOFT</v>
          </cell>
          <cell r="H97" t="str">
            <v>USA</v>
          </cell>
          <cell r="N97" t="str">
            <v>T-BDQ.WL</v>
          </cell>
          <cell r="O97">
            <v>60</v>
          </cell>
          <cell r="P97">
            <v>35021</v>
          </cell>
          <cell r="Q97" t="str">
            <v>T-BROD</v>
          </cell>
          <cell r="R97" t="str">
            <v>USD</v>
          </cell>
          <cell r="S97" t="str">
            <v>Put Option</v>
          </cell>
          <cell r="U97" t="str">
            <v>Software</v>
          </cell>
          <cell r="V97" t="str">
            <v>UNITED STATES OF AMERICA</v>
          </cell>
          <cell r="W97" t="str">
            <v>NEW YORK STOCK EXCHANGE</v>
          </cell>
          <cell r="Y97" t="str">
            <v>U.S. Dollar</v>
          </cell>
          <cell r="AJ97" t="str">
            <v>E</v>
          </cell>
          <cell r="AR97" t="str">
            <v>T-BDQ.WL</v>
          </cell>
        </row>
        <row r="98">
          <cell r="A98" t="str">
            <v>T-BDQ.WM</v>
          </cell>
          <cell r="B98" t="str">
            <v>BROD Nov. 1995 65 Puts</v>
          </cell>
          <cell r="C98" t="str">
            <v>PUT</v>
          </cell>
          <cell r="D98">
            <v>100</v>
          </cell>
          <cell r="F98" t="str">
            <v>NYSE</v>
          </cell>
          <cell r="G98" t="str">
            <v>SOFT</v>
          </cell>
          <cell r="H98" t="str">
            <v>USA</v>
          </cell>
          <cell r="N98" t="str">
            <v>T-BDQ.WM</v>
          </cell>
          <cell r="O98">
            <v>65</v>
          </cell>
          <cell r="P98">
            <v>35021</v>
          </cell>
          <cell r="Q98" t="str">
            <v>T-BROD</v>
          </cell>
          <cell r="R98" t="str">
            <v>USD</v>
          </cell>
          <cell r="S98" t="str">
            <v>Put Option</v>
          </cell>
          <cell r="U98" t="str">
            <v>Software</v>
          </cell>
          <cell r="V98" t="str">
            <v>UNITED STATES OF AMERICA</v>
          </cell>
          <cell r="W98" t="str">
            <v>NEW YORK STOCK EXCHANGE</v>
          </cell>
          <cell r="Y98" t="str">
            <v>U.S. Dollar</v>
          </cell>
          <cell r="AJ98" t="str">
            <v>E</v>
          </cell>
          <cell r="AR98" t="str">
            <v>T-BDQ.WM</v>
          </cell>
        </row>
        <row r="99">
          <cell r="A99" t="str">
            <v>T-BDQ.XK</v>
          </cell>
          <cell r="B99" t="str">
            <v>Broderbund Dec 1995 55 Puts</v>
          </cell>
          <cell r="C99" t="str">
            <v>PUT</v>
          </cell>
          <cell r="D99">
            <v>100</v>
          </cell>
          <cell r="F99" t="str">
            <v>NYSE</v>
          </cell>
          <cell r="G99" t="str">
            <v>SOFT</v>
          </cell>
          <cell r="H99" t="str">
            <v>USA</v>
          </cell>
          <cell r="N99" t="str">
            <v>T-BDQ.XK</v>
          </cell>
          <cell r="O99">
            <v>55</v>
          </cell>
          <cell r="P99">
            <v>35048</v>
          </cell>
          <cell r="Q99" t="str">
            <v>T-BROD</v>
          </cell>
          <cell r="R99" t="str">
            <v>USD</v>
          </cell>
          <cell r="S99" t="str">
            <v>Put Option</v>
          </cell>
          <cell r="U99" t="str">
            <v>Software</v>
          </cell>
          <cell r="V99" t="str">
            <v>UNITED STATES OF AMERICA</v>
          </cell>
          <cell r="W99" t="str">
            <v>NEW YORK STOCK EXCHANGE</v>
          </cell>
          <cell r="Y99" t="str">
            <v>U.S. Dollar</v>
          </cell>
          <cell r="AJ99" t="str">
            <v>E</v>
          </cell>
          <cell r="AR99" t="str">
            <v>T-BDQ.XK</v>
          </cell>
        </row>
        <row r="100">
          <cell r="A100" t="str">
            <v>T-BEAM</v>
          </cell>
          <cell r="B100" t="str">
            <v>Summit Technology</v>
          </cell>
          <cell r="C100" t="str">
            <v>STK</v>
          </cell>
          <cell r="D100">
            <v>1</v>
          </cell>
          <cell r="F100" t="str">
            <v>OTC</v>
          </cell>
          <cell r="G100" t="str">
            <v>TECH</v>
          </cell>
          <cell r="H100" t="str">
            <v>USA</v>
          </cell>
          <cell r="N100" t="str">
            <v>T-BEAM</v>
          </cell>
          <cell r="R100" t="str">
            <v>USD</v>
          </cell>
          <cell r="S100" t="str">
            <v>Stock</v>
          </cell>
          <cell r="U100" t="str">
            <v>Technology</v>
          </cell>
          <cell r="V100" t="str">
            <v>UNITED STATES OF AMERICA</v>
          </cell>
          <cell r="W100" t="str">
            <v>OVER THE COUNTER</v>
          </cell>
          <cell r="Y100" t="str">
            <v>U.S. Dollar</v>
          </cell>
          <cell r="AJ100" t="str">
            <v>E</v>
          </cell>
          <cell r="AR100" t="str">
            <v>T-BEAM</v>
          </cell>
        </row>
        <row r="101">
          <cell r="A101" t="str">
            <v>T-BERW</v>
          </cell>
          <cell r="B101" t="str">
            <v>Beringer Wines</v>
          </cell>
          <cell r="C101" t="str">
            <v>STK</v>
          </cell>
          <cell r="D101">
            <v>1</v>
          </cell>
          <cell r="F101" t="str">
            <v>OTC</v>
          </cell>
          <cell r="G101" t="str">
            <v>FOOD</v>
          </cell>
          <cell r="H101" t="str">
            <v>USA</v>
          </cell>
          <cell r="N101" t="str">
            <v>T-BERW</v>
          </cell>
          <cell r="R101" t="str">
            <v>USD</v>
          </cell>
          <cell r="S101" t="str">
            <v>Stock</v>
          </cell>
          <cell r="U101" t="str">
            <v>Food &amp; Beverage</v>
          </cell>
          <cell r="V101" t="str">
            <v>UNITED STATES OF AMERICA</v>
          </cell>
          <cell r="W101" t="str">
            <v>OVER THE COUNTER</v>
          </cell>
          <cell r="Y101" t="str">
            <v>U.S. Dollar</v>
          </cell>
          <cell r="AJ101" t="str">
            <v>E</v>
          </cell>
          <cell r="AR101" t="str">
            <v>T-BERW</v>
          </cell>
        </row>
        <row r="102">
          <cell r="A102" t="str">
            <v>T-BEV</v>
          </cell>
          <cell r="B102" t="str">
            <v>Beverly Enterprises</v>
          </cell>
          <cell r="C102" t="str">
            <v>STK</v>
          </cell>
          <cell r="D102">
            <v>1</v>
          </cell>
          <cell r="F102" t="str">
            <v>NYSE</v>
          </cell>
          <cell r="G102" t="str">
            <v>NURH</v>
          </cell>
          <cell r="H102" t="str">
            <v>USA</v>
          </cell>
          <cell r="J102" t="str">
            <v>087851309</v>
          </cell>
          <cell r="N102" t="str">
            <v>T-BEV</v>
          </cell>
          <cell r="R102" t="str">
            <v>USD</v>
          </cell>
          <cell r="S102" t="str">
            <v>Stock</v>
          </cell>
          <cell r="U102" t="str">
            <v>Nursing Home</v>
          </cell>
          <cell r="V102" t="str">
            <v>UNITED STATES OF AMERICA</v>
          </cell>
          <cell r="W102" t="str">
            <v>NEW YORK STOCK EXCHANGE</v>
          </cell>
          <cell r="Y102" t="str">
            <v>U.S. Dollar</v>
          </cell>
          <cell r="AJ102" t="str">
            <v>E</v>
          </cell>
          <cell r="AR102" t="str">
            <v>T-BEV</v>
          </cell>
        </row>
        <row r="103">
          <cell r="A103" t="str">
            <v>T-BEV.DA</v>
          </cell>
          <cell r="B103" t="str">
            <v>BEV Apr 1999 5 Calls</v>
          </cell>
          <cell r="C103" t="str">
            <v>CAL</v>
          </cell>
          <cell r="D103">
            <v>100</v>
          </cell>
          <cell r="F103" t="str">
            <v>NYSE</v>
          </cell>
          <cell r="G103" t="str">
            <v>NURH</v>
          </cell>
          <cell r="H103" t="str">
            <v>USA</v>
          </cell>
          <cell r="N103" t="str">
            <v>T-BEV.DA</v>
          </cell>
          <cell r="O103">
            <v>5</v>
          </cell>
          <cell r="P103">
            <v>36266</v>
          </cell>
          <cell r="Q103" t="str">
            <v>T-BEV</v>
          </cell>
          <cell r="R103" t="str">
            <v>USD</v>
          </cell>
          <cell r="S103" t="str">
            <v>Call Option</v>
          </cell>
          <cell r="U103" t="str">
            <v>Nursing Home</v>
          </cell>
          <cell r="V103" t="str">
            <v>UNITED STATES OF AMERICA</v>
          </cell>
          <cell r="W103" t="str">
            <v>NEW YORK STOCK EXCHANGE</v>
          </cell>
          <cell r="Y103" t="str">
            <v>U.S. Dollar</v>
          </cell>
          <cell r="AJ103" t="str">
            <v>E</v>
          </cell>
          <cell r="AR103" t="str">
            <v>T-BEV.DA</v>
          </cell>
        </row>
        <row r="104">
          <cell r="A104" t="str">
            <v>T-BEV.IB</v>
          </cell>
          <cell r="B104" t="str">
            <v>BEV Sep 1998 10 Calls</v>
          </cell>
          <cell r="C104" t="str">
            <v>CAL</v>
          </cell>
          <cell r="D104">
            <v>100</v>
          </cell>
          <cell r="F104" t="str">
            <v>NYSE</v>
          </cell>
          <cell r="G104" t="str">
            <v>NURH</v>
          </cell>
          <cell r="H104" t="str">
            <v>USA</v>
          </cell>
          <cell r="N104" t="str">
            <v>T-BEV.IB</v>
          </cell>
          <cell r="O104">
            <v>10</v>
          </cell>
          <cell r="P104">
            <v>36056</v>
          </cell>
          <cell r="Q104" t="str">
            <v>T-BEV</v>
          </cell>
          <cell r="R104" t="str">
            <v>USD</v>
          </cell>
          <cell r="S104" t="str">
            <v>Call Option</v>
          </cell>
          <cell r="U104" t="str">
            <v>Nursing Home</v>
          </cell>
          <cell r="V104" t="str">
            <v>UNITED STATES OF AMERICA</v>
          </cell>
          <cell r="W104" t="str">
            <v>NEW YORK STOCK EXCHANGE</v>
          </cell>
          <cell r="Y104" t="str">
            <v>U.S. Dollar</v>
          </cell>
          <cell r="AJ104" t="str">
            <v>E</v>
          </cell>
          <cell r="AR104" t="str">
            <v>T-BEV.IB</v>
          </cell>
        </row>
        <row r="105">
          <cell r="A105" t="str">
            <v>T-BEV.IU</v>
          </cell>
          <cell r="B105" t="str">
            <v>BEV Sept 1999 7.5 Calls</v>
          </cell>
          <cell r="C105" t="str">
            <v>CAL</v>
          </cell>
          <cell r="D105">
            <v>100</v>
          </cell>
          <cell r="F105" t="str">
            <v>NYSE</v>
          </cell>
          <cell r="G105" t="str">
            <v>NURH</v>
          </cell>
          <cell r="H105" t="str">
            <v>USA</v>
          </cell>
          <cell r="N105" t="str">
            <v>T-BEV.IU</v>
          </cell>
          <cell r="O105">
            <v>7.5</v>
          </cell>
          <cell r="P105">
            <v>36421</v>
          </cell>
          <cell r="Q105" t="str">
            <v>T-BEV</v>
          </cell>
          <cell r="R105" t="str">
            <v>USD</v>
          </cell>
          <cell r="S105" t="str">
            <v>Call Option</v>
          </cell>
          <cell r="U105" t="str">
            <v>Nursing Home</v>
          </cell>
          <cell r="V105" t="str">
            <v>UNITED STATES OF AMERICA</v>
          </cell>
          <cell r="W105" t="str">
            <v>NEW YORK STOCK EXCHANGE</v>
          </cell>
          <cell r="Y105" t="str">
            <v>U.S. Dollar</v>
          </cell>
          <cell r="AJ105" t="str">
            <v>E</v>
          </cell>
          <cell r="AR105" t="str">
            <v>T-BEV.IU</v>
          </cell>
        </row>
        <row r="106">
          <cell r="A106" t="str">
            <v>T-BEV.LC</v>
          </cell>
          <cell r="B106" t="str">
            <v>BEV Dec 1998 15 Calls</v>
          </cell>
          <cell r="C106" t="str">
            <v>CAL</v>
          </cell>
          <cell r="D106">
            <v>100</v>
          </cell>
          <cell r="F106" t="str">
            <v>NYSE</v>
          </cell>
          <cell r="G106" t="str">
            <v>NURH</v>
          </cell>
          <cell r="H106" t="str">
            <v>USA</v>
          </cell>
          <cell r="N106" t="str">
            <v>T-BEV.LC</v>
          </cell>
          <cell r="O106">
            <v>15</v>
          </cell>
          <cell r="P106">
            <v>36147</v>
          </cell>
          <cell r="Q106" t="str">
            <v>T-BEV</v>
          </cell>
          <cell r="R106" t="str">
            <v>USD</v>
          </cell>
          <cell r="S106" t="str">
            <v>Call Option</v>
          </cell>
          <cell r="U106" t="str">
            <v>Nursing Home</v>
          </cell>
          <cell r="V106" t="str">
            <v>UNITED STATES OF AMERICA</v>
          </cell>
          <cell r="W106" t="str">
            <v>NEW YORK STOCK EXCHANGE</v>
          </cell>
          <cell r="Y106" t="str">
            <v>U.S. Dollar</v>
          </cell>
          <cell r="AJ106" t="str">
            <v>E</v>
          </cell>
          <cell r="AR106" t="str">
            <v>T-BEV.LC</v>
          </cell>
        </row>
        <row r="107">
          <cell r="A107" t="str">
            <v>T-BEV.LU</v>
          </cell>
          <cell r="B107" t="str">
            <v>BEV Dec 1998 7.5 Calls</v>
          </cell>
          <cell r="C107" t="str">
            <v>CAL</v>
          </cell>
          <cell r="D107">
            <v>100</v>
          </cell>
          <cell r="F107" t="str">
            <v>NYSE</v>
          </cell>
          <cell r="G107" t="str">
            <v>NURH</v>
          </cell>
          <cell r="H107" t="str">
            <v>USA</v>
          </cell>
          <cell r="N107" t="str">
            <v>T-BEV.LU</v>
          </cell>
          <cell r="O107">
            <v>7.5</v>
          </cell>
          <cell r="P107">
            <v>36147</v>
          </cell>
          <cell r="Q107" t="str">
            <v>T-BEV</v>
          </cell>
          <cell r="R107" t="str">
            <v>USD</v>
          </cell>
          <cell r="S107" t="str">
            <v>Call Option</v>
          </cell>
          <cell r="U107" t="str">
            <v>Nursing Home</v>
          </cell>
          <cell r="V107" t="str">
            <v>UNITED STATES OF AMERICA</v>
          </cell>
          <cell r="W107" t="str">
            <v>NEW YORK STOCK EXCHANGE</v>
          </cell>
          <cell r="Y107" t="str">
            <v>U.S. Dollar</v>
          </cell>
          <cell r="AJ107" t="str">
            <v>E</v>
          </cell>
          <cell r="AR107" t="str">
            <v>T-BEV.LU</v>
          </cell>
        </row>
        <row r="108">
          <cell r="A108" t="str">
            <v>T-BEV.LW</v>
          </cell>
          <cell r="B108" t="str">
            <v>BEV Dec 1998 17.5 Calls</v>
          </cell>
          <cell r="C108" t="str">
            <v>CAL</v>
          </cell>
          <cell r="D108">
            <v>100</v>
          </cell>
          <cell r="F108" t="str">
            <v>NYSE</v>
          </cell>
          <cell r="G108" t="str">
            <v>NURH</v>
          </cell>
          <cell r="H108" t="str">
            <v>USA</v>
          </cell>
          <cell r="N108" t="str">
            <v>T-BEV.LW</v>
          </cell>
          <cell r="O108">
            <v>17.5</v>
          </cell>
          <cell r="P108">
            <v>36147</v>
          </cell>
          <cell r="Q108" t="str">
            <v>T-BEV</v>
          </cell>
          <cell r="R108" t="str">
            <v>USD</v>
          </cell>
          <cell r="S108" t="str">
            <v>Call Option</v>
          </cell>
          <cell r="U108" t="str">
            <v>Nursing Home</v>
          </cell>
          <cell r="V108" t="str">
            <v>UNITED STATES OF AMERICA</v>
          </cell>
          <cell r="W108" t="str">
            <v>NEW YORK STOCK EXCHANGE</v>
          </cell>
          <cell r="Y108" t="str">
            <v>U.S. Dollar</v>
          </cell>
          <cell r="AJ108" t="str">
            <v>E</v>
          </cell>
          <cell r="AR108" t="str">
            <v>T-BEV.LW</v>
          </cell>
        </row>
        <row r="109">
          <cell r="A109" t="str">
            <v>T-BEV.MV</v>
          </cell>
          <cell r="B109" t="str">
            <v>BEV Jan 1998 12.5 Puts</v>
          </cell>
          <cell r="C109" t="str">
            <v>PUT</v>
          </cell>
          <cell r="D109">
            <v>100</v>
          </cell>
          <cell r="F109" t="str">
            <v>NYSE</v>
          </cell>
          <cell r="G109" t="str">
            <v>NURH</v>
          </cell>
          <cell r="H109" t="str">
            <v>USA</v>
          </cell>
          <cell r="N109" t="str">
            <v>T-BEV.MV</v>
          </cell>
          <cell r="O109">
            <v>12.5</v>
          </cell>
          <cell r="P109">
            <v>35811</v>
          </cell>
          <cell r="Q109" t="str">
            <v>T-BEV</v>
          </cell>
          <cell r="R109" t="str">
            <v>USD</v>
          </cell>
          <cell r="S109" t="str">
            <v>Put Option</v>
          </cell>
          <cell r="U109" t="str">
            <v>Nursing Home</v>
          </cell>
          <cell r="V109" t="str">
            <v>UNITED STATES OF AMERICA</v>
          </cell>
          <cell r="W109" t="str">
            <v>NEW YORK STOCK EXCHANGE</v>
          </cell>
          <cell r="Y109" t="str">
            <v>U.S. Dollar</v>
          </cell>
          <cell r="AJ109" t="str">
            <v>E</v>
          </cell>
          <cell r="AR109" t="str">
            <v>T-BEV.MV</v>
          </cell>
        </row>
        <row r="110">
          <cell r="A110" t="str">
            <v>T-BEV.PA</v>
          </cell>
          <cell r="B110" t="str">
            <v>BEV Apr 1999 5 Puts</v>
          </cell>
          <cell r="C110" t="str">
            <v>PUT</v>
          </cell>
          <cell r="D110">
            <v>100</v>
          </cell>
          <cell r="F110" t="str">
            <v>NYSE</v>
          </cell>
          <cell r="G110" t="str">
            <v>NURH</v>
          </cell>
          <cell r="H110" t="str">
            <v>USA</v>
          </cell>
          <cell r="N110" t="str">
            <v>T-BEV.PA</v>
          </cell>
          <cell r="O110">
            <v>5</v>
          </cell>
          <cell r="P110">
            <v>36266</v>
          </cell>
          <cell r="Q110" t="str">
            <v>T-BEV</v>
          </cell>
          <cell r="R110" t="str">
            <v>USD</v>
          </cell>
          <cell r="S110" t="str">
            <v>Put Option</v>
          </cell>
          <cell r="U110" t="str">
            <v>Nursing Home</v>
          </cell>
          <cell r="V110" t="str">
            <v>UNITED STATES OF AMERICA</v>
          </cell>
          <cell r="W110" t="str">
            <v>NEW YORK STOCK EXCHANGE</v>
          </cell>
          <cell r="Y110" t="str">
            <v>U.S. Dollar</v>
          </cell>
          <cell r="AJ110" t="str">
            <v>E</v>
          </cell>
          <cell r="AR110" t="str">
            <v>T-BEV.PA</v>
          </cell>
        </row>
        <row r="111">
          <cell r="A111" t="str">
            <v>T-BEV.QV</v>
          </cell>
          <cell r="B111" t="str">
            <v>BEV May 1998 12.5 Puts</v>
          </cell>
          <cell r="C111" t="str">
            <v>PUT</v>
          </cell>
          <cell r="D111">
            <v>100</v>
          </cell>
          <cell r="F111" t="str">
            <v>NYSE</v>
          </cell>
          <cell r="G111" t="str">
            <v>NURH</v>
          </cell>
          <cell r="H111" t="str">
            <v>USA</v>
          </cell>
          <cell r="N111" t="str">
            <v>T-BEV.QV</v>
          </cell>
          <cell r="O111">
            <v>12.5</v>
          </cell>
          <cell r="P111">
            <v>35930</v>
          </cell>
          <cell r="Q111" t="str">
            <v>T-BEV</v>
          </cell>
          <cell r="R111" t="str">
            <v>USD</v>
          </cell>
          <cell r="S111" t="str">
            <v>Put Option</v>
          </cell>
          <cell r="U111" t="str">
            <v>Nursing Home</v>
          </cell>
          <cell r="V111" t="str">
            <v>UNITED STATES OF AMERICA</v>
          </cell>
          <cell r="W111" t="str">
            <v>NEW YORK STOCK EXCHANGE</v>
          </cell>
          <cell r="Y111" t="str">
            <v>U.S. Dollar</v>
          </cell>
          <cell r="AJ111" t="str">
            <v>E</v>
          </cell>
          <cell r="AR111" t="str">
            <v>T-BEV.QV</v>
          </cell>
        </row>
        <row r="112">
          <cell r="A112" t="str">
            <v>T-BEV.SWAP</v>
          </cell>
          <cell r="B112" t="str">
            <v>BEV $6.625 6/21/2000 Swap</v>
          </cell>
          <cell r="C112" t="str">
            <v>STK</v>
          </cell>
          <cell r="D112">
            <v>1</v>
          </cell>
          <cell r="F112" t="str">
            <v>NYSE</v>
          </cell>
          <cell r="G112" t="str">
            <v>NURH</v>
          </cell>
          <cell r="H112" t="str">
            <v>USA</v>
          </cell>
          <cell r="N112" t="str">
            <v>T-BEV.SWAP</v>
          </cell>
          <cell r="R112" t="str">
            <v>USD</v>
          </cell>
          <cell r="S112" t="str">
            <v>Stock</v>
          </cell>
          <cell r="U112" t="str">
            <v>Nursing Home</v>
          </cell>
          <cell r="V112" t="str">
            <v>UNITED STATES OF AMERICA</v>
          </cell>
          <cell r="W112" t="str">
            <v>NEW YORK STOCK EXCHANGE</v>
          </cell>
          <cell r="Y112" t="str">
            <v>U.S. Dollar</v>
          </cell>
          <cell r="AJ112" t="str">
            <v>E</v>
          </cell>
          <cell r="AR112" t="str">
            <v>T-BEV.SWAP</v>
          </cell>
        </row>
        <row r="113">
          <cell r="A113" t="str">
            <v>T-BEV.UB</v>
          </cell>
          <cell r="B113" t="str">
            <v>BEV Sep 1998 10 Puts</v>
          </cell>
          <cell r="C113" t="str">
            <v>PUT</v>
          </cell>
          <cell r="D113">
            <v>100</v>
          </cell>
          <cell r="F113" t="str">
            <v>NYSE</v>
          </cell>
          <cell r="G113" t="str">
            <v>NURH</v>
          </cell>
          <cell r="H113" t="str">
            <v>USA</v>
          </cell>
          <cell r="N113" t="str">
            <v>T-BEV.UB</v>
          </cell>
          <cell r="O113">
            <v>10</v>
          </cell>
          <cell r="P113">
            <v>36056</v>
          </cell>
          <cell r="Q113" t="str">
            <v>T-BEV</v>
          </cell>
          <cell r="R113" t="str">
            <v>USD</v>
          </cell>
          <cell r="S113" t="str">
            <v>Put Option</v>
          </cell>
          <cell r="U113" t="str">
            <v>Nursing Home</v>
          </cell>
          <cell r="V113" t="str">
            <v>UNITED STATES OF AMERICA</v>
          </cell>
          <cell r="W113" t="str">
            <v>NEW YORK STOCK EXCHANGE</v>
          </cell>
          <cell r="Y113" t="str">
            <v>U.S. Dollar</v>
          </cell>
          <cell r="AJ113" t="str">
            <v>E</v>
          </cell>
          <cell r="AR113" t="str">
            <v>T-BEV.UB</v>
          </cell>
        </row>
        <row r="114">
          <cell r="A114" t="str">
            <v>T-BEV.UU</v>
          </cell>
          <cell r="B114" t="str">
            <v>BEV Sept 1999 7.5 Put</v>
          </cell>
          <cell r="C114" t="str">
            <v>PUT</v>
          </cell>
          <cell r="D114">
            <v>100</v>
          </cell>
          <cell r="F114" t="str">
            <v>NYSE</v>
          </cell>
          <cell r="G114" t="str">
            <v>NURH</v>
          </cell>
          <cell r="H114" t="str">
            <v>USA</v>
          </cell>
          <cell r="N114" t="str">
            <v>T-BEV.UU</v>
          </cell>
          <cell r="O114">
            <v>7.5</v>
          </cell>
          <cell r="P114">
            <v>36421</v>
          </cell>
          <cell r="Q114" t="str">
            <v>T-BEV</v>
          </cell>
          <cell r="R114" t="str">
            <v>USD</v>
          </cell>
          <cell r="S114" t="str">
            <v>Put Option</v>
          </cell>
          <cell r="U114" t="str">
            <v>Nursing Home</v>
          </cell>
          <cell r="V114" t="str">
            <v>UNITED STATES OF AMERICA</v>
          </cell>
          <cell r="W114" t="str">
            <v>NEW YORK STOCK EXCHANGE</v>
          </cell>
          <cell r="Y114" t="str">
            <v>U.S. Dollar</v>
          </cell>
          <cell r="AJ114" t="str">
            <v>E</v>
          </cell>
          <cell r="AR114" t="str">
            <v>T-BEV.UU</v>
          </cell>
        </row>
        <row r="115">
          <cell r="A115" t="str">
            <v>T-BEV.WI</v>
          </cell>
          <cell r="B115" t="str">
            <v>Beverly When Issued</v>
          </cell>
          <cell r="C115" t="str">
            <v>STK</v>
          </cell>
          <cell r="D115">
            <v>1</v>
          </cell>
          <cell r="F115" t="str">
            <v>NYSE</v>
          </cell>
          <cell r="G115" t="str">
            <v>NURH</v>
          </cell>
          <cell r="H115" t="str">
            <v>USA</v>
          </cell>
          <cell r="N115" t="str">
            <v>T-BEV.WI</v>
          </cell>
          <cell r="R115" t="str">
            <v>USD</v>
          </cell>
          <cell r="S115" t="str">
            <v>Stock</v>
          </cell>
          <cell r="U115" t="str">
            <v>Nursing Home</v>
          </cell>
          <cell r="V115" t="str">
            <v>UNITED STATES OF AMERICA</v>
          </cell>
          <cell r="W115" t="str">
            <v>NEW YORK STOCK EXCHANGE</v>
          </cell>
          <cell r="Y115" t="str">
            <v>U.S. Dollar</v>
          </cell>
          <cell r="AJ115" t="str">
            <v>E</v>
          </cell>
          <cell r="AR115" t="str">
            <v>T-BEV.WI</v>
          </cell>
        </row>
        <row r="116">
          <cell r="A116" t="str">
            <v>T-BEV.XW</v>
          </cell>
          <cell r="B116" t="str">
            <v>BEV Dec 1997 17.5 Puts</v>
          </cell>
          <cell r="C116" t="str">
            <v>PUT</v>
          </cell>
          <cell r="D116">
            <v>100</v>
          </cell>
          <cell r="F116" t="str">
            <v>NYSE</v>
          </cell>
          <cell r="G116" t="str">
            <v>NURH</v>
          </cell>
          <cell r="H116" t="str">
            <v>USA</v>
          </cell>
          <cell r="N116" t="str">
            <v>T-BEV.XW</v>
          </cell>
          <cell r="O116">
            <v>17.5</v>
          </cell>
          <cell r="P116">
            <v>35783</v>
          </cell>
          <cell r="Q116" t="str">
            <v>T-BEV</v>
          </cell>
          <cell r="R116" t="str">
            <v>USD</v>
          </cell>
          <cell r="S116" t="str">
            <v>Put Option</v>
          </cell>
          <cell r="U116" t="str">
            <v>Nursing Home</v>
          </cell>
          <cell r="V116" t="str">
            <v>UNITED STATES OF AMERICA</v>
          </cell>
          <cell r="W116" t="str">
            <v>NEW YORK STOCK EXCHANGE</v>
          </cell>
          <cell r="Y116" t="str">
            <v>U.S. Dollar</v>
          </cell>
          <cell r="AJ116" t="str">
            <v>E</v>
          </cell>
          <cell r="AR116" t="str">
            <v>T-BEV.XW</v>
          </cell>
        </row>
        <row r="117">
          <cell r="A117" t="str">
            <v>T-BEY.XW</v>
          </cell>
          <cell r="B117" t="str">
            <v>BEV.WI Dec 1997 17.5 Puts</v>
          </cell>
          <cell r="C117" t="str">
            <v>PUT</v>
          </cell>
          <cell r="D117">
            <v>100</v>
          </cell>
          <cell r="F117" t="str">
            <v>NYSE</v>
          </cell>
          <cell r="G117" t="str">
            <v>NURH</v>
          </cell>
          <cell r="H117" t="str">
            <v>USA</v>
          </cell>
          <cell r="N117" t="str">
            <v>T-BEY.XW</v>
          </cell>
          <cell r="O117">
            <v>17.5</v>
          </cell>
          <cell r="P117">
            <v>35783</v>
          </cell>
          <cell r="Q117" t="str">
            <v>T-BEV.WI</v>
          </cell>
          <cell r="R117" t="str">
            <v>USD</v>
          </cell>
          <cell r="S117" t="str">
            <v>Put Option</v>
          </cell>
          <cell r="U117" t="str">
            <v>Nursing Home</v>
          </cell>
          <cell r="V117" t="str">
            <v>UNITED STATES OF AMERICA</v>
          </cell>
          <cell r="W117" t="str">
            <v>NEW YORK STOCK EXCHANGE</v>
          </cell>
          <cell r="Y117" t="str">
            <v>U.S. Dollar</v>
          </cell>
          <cell r="AJ117" t="str">
            <v>E</v>
          </cell>
          <cell r="AR117" t="str">
            <v>T-BEY.XW</v>
          </cell>
        </row>
        <row r="118">
          <cell r="A118" t="str">
            <v>T-BEYE</v>
          </cell>
          <cell r="B118" t="str">
            <v>Bolle Inc.</v>
          </cell>
          <cell r="C118" t="str">
            <v>STK</v>
          </cell>
          <cell r="D118">
            <v>1</v>
          </cell>
          <cell r="F118" t="str">
            <v>OTC</v>
          </cell>
          <cell r="G118" t="str">
            <v>RETA</v>
          </cell>
          <cell r="H118" t="str">
            <v>USA</v>
          </cell>
          <cell r="N118" t="str">
            <v>T-BEYE</v>
          </cell>
          <cell r="R118" t="str">
            <v>USD</v>
          </cell>
          <cell r="S118" t="str">
            <v>Stock</v>
          </cell>
          <cell r="U118" t="str">
            <v>Retail &amp; Apparel</v>
          </cell>
          <cell r="V118" t="str">
            <v>UNITED STATES OF AMERICA</v>
          </cell>
          <cell r="W118" t="str">
            <v>OVER THE COUNTER</v>
          </cell>
          <cell r="Y118" t="str">
            <v>U.S. Dollar</v>
          </cell>
          <cell r="AJ118" t="str">
            <v>E</v>
          </cell>
          <cell r="AR118" t="str">
            <v>T-BEYE</v>
          </cell>
        </row>
        <row r="119">
          <cell r="A119" t="str">
            <v>T-BFCI</v>
          </cell>
          <cell r="B119" t="str">
            <v>Brauns Fashions</v>
          </cell>
          <cell r="C119" t="str">
            <v>STK</v>
          </cell>
          <cell r="D119">
            <v>1</v>
          </cell>
          <cell r="F119" t="str">
            <v>OTC</v>
          </cell>
          <cell r="G119" t="str">
            <v>RETA</v>
          </cell>
          <cell r="H119" t="str">
            <v>USA</v>
          </cell>
          <cell r="N119" t="str">
            <v>T-BFCI</v>
          </cell>
          <cell r="R119" t="str">
            <v>USD</v>
          </cell>
          <cell r="S119" t="str">
            <v>Stock</v>
          </cell>
          <cell r="U119" t="str">
            <v>Retail</v>
          </cell>
          <cell r="V119" t="str">
            <v>UNITED STATES OF AMERICA</v>
          </cell>
          <cell r="W119" t="str">
            <v>OVER THE COUNTER</v>
          </cell>
          <cell r="Y119" t="str">
            <v>U.S. Dollar</v>
          </cell>
          <cell r="AJ119" t="str">
            <v>E</v>
          </cell>
          <cell r="AR119" t="str">
            <v>T-BFCI</v>
          </cell>
        </row>
        <row r="120">
          <cell r="A120" t="str">
            <v>T-BFT</v>
          </cell>
          <cell r="B120" t="str">
            <v>Bally Total Fitness</v>
          </cell>
          <cell r="C120" t="str">
            <v>STK</v>
          </cell>
          <cell r="D120">
            <v>1</v>
          </cell>
          <cell r="F120" t="str">
            <v>NYSE</v>
          </cell>
          <cell r="G120" t="str">
            <v>HEAL</v>
          </cell>
          <cell r="H120" t="str">
            <v>USA</v>
          </cell>
          <cell r="N120" t="str">
            <v>T-BFT</v>
          </cell>
          <cell r="R120" t="str">
            <v>USD</v>
          </cell>
          <cell r="S120" t="str">
            <v>Stock</v>
          </cell>
          <cell r="U120" t="str">
            <v>Healthcare</v>
          </cell>
          <cell r="V120" t="str">
            <v>UNITED STATES OF AMERICA</v>
          </cell>
          <cell r="W120" t="str">
            <v>NEW YORK STOCK EXCHANGE</v>
          </cell>
          <cell r="Y120" t="str">
            <v>U.S. Dollar</v>
          </cell>
          <cell r="AJ120" t="str">
            <v>E</v>
          </cell>
          <cell r="AR120" t="str">
            <v>T-BFT</v>
          </cell>
        </row>
        <row r="121">
          <cell r="A121" t="str">
            <v>T-BFT.DF</v>
          </cell>
          <cell r="B121" t="str">
            <v>BFT Apr 1998 30 Calls</v>
          </cell>
          <cell r="C121" t="str">
            <v>CAL</v>
          </cell>
          <cell r="D121">
            <v>100</v>
          </cell>
          <cell r="F121" t="str">
            <v>NYSE</v>
          </cell>
          <cell r="G121" t="str">
            <v>HEAL</v>
          </cell>
          <cell r="H121" t="str">
            <v>USA</v>
          </cell>
          <cell r="N121" t="str">
            <v>T-BFT.DF</v>
          </cell>
          <cell r="O121">
            <v>30</v>
          </cell>
          <cell r="P121">
            <v>35902</v>
          </cell>
          <cell r="Q121" t="str">
            <v>T-BFT</v>
          </cell>
          <cell r="R121" t="str">
            <v>USD</v>
          </cell>
          <cell r="S121" t="str">
            <v>Call Option</v>
          </cell>
          <cell r="U121" t="str">
            <v>Healthcare</v>
          </cell>
          <cell r="V121" t="str">
            <v>UNITED STATES OF AMERICA</v>
          </cell>
          <cell r="W121" t="str">
            <v>NEW YORK STOCK EXCHANGE</v>
          </cell>
          <cell r="Y121" t="str">
            <v>U.S. Dollar</v>
          </cell>
          <cell r="AJ121" t="str">
            <v>E</v>
          </cell>
          <cell r="AR121" t="str">
            <v>T-BFT.DF</v>
          </cell>
        </row>
        <row r="122">
          <cell r="A122" t="str">
            <v>T-BFT.IF</v>
          </cell>
          <cell r="B122" t="str">
            <v>BFT Sep 1998 30 Calls</v>
          </cell>
          <cell r="C122" t="str">
            <v>CAL</v>
          </cell>
          <cell r="D122">
            <v>100</v>
          </cell>
          <cell r="F122" t="str">
            <v>NYSE</v>
          </cell>
          <cell r="G122" t="str">
            <v>HEAL</v>
          </cell>
          <cell r="H122" t="str">
            <v>USA</v>
          </cell>
          <cell r="N122" t="str">
            <v>T-BFT.IF</v>
          </cell>
          <cell r="O122">
            <v>30</v>
          </cell>
          <cell r="P122">
            <v>36056</v>
          </cell>
          <cell r="Q122" t="str">
            <v>T-BFT</v>
          </cell>
          <cell r="R122" t="str">
            <v>USD</v>
          </cell>
          <cell r="S122" t="str">
            <v>Call Option</v>
          </cell>
          <cell r="U122" t="str">
            <v>Healthcare</v>
          </cell>
          <cell r="V122" t="str">
            <v>UNITED STATES OF AMERICA</v>
          </cell>
          <cell r="W122" t="str">
            <v>NEW YORK STOCK EXCHANGE</v>
          </cell>
          <cell r="Y122" t="str">
            <v>U.S. Dollar</v>
          </cell>
          <cell r="AJ122" t="str">
            <v>E</v>
          </cell>
          <cell r="AR122" t="str">
            <v>T-BFT.IF</v>
          </cell>
        </row>
        <row r="123">
          <cell r="A123" t="str">
            <v>T-BFT.LX</v>
          </cell>
          <cell r="B123" t="str">
            <v>BFT Dec 1998 22.5 Calls</v>
          </cell>
          <cell r="C123" t="str">
            <v>CAL</v>
          </cell>
          <cell r="D123">
            <v>100</v>
          </cell>
          <cell r="F123" t="str">
            <v>NYSE</v>
          </cell>
          <cell r="G123" t="str">
            <v>HEAL</v>
          </cell>
          <cell r="H123" t="str">
            <v>USA</v>
          </cell>
          <cell r="N123" t="str">
            <v>T-BFT.LX</v>
          </cell>
          <cell r="O123">
            <v>22.5</v>
          </cell>
          <cell r="P123">
            <v>36147</v>
          </cell>
          <cell r="Q123" t="str">
            <v>T-BFT</v>
          </cell>
          <cell r="R123" t="str">
            <v>USD</v>
          </cell>
          <cell r="S123" t="str">
            <v>Call Option</v>
          </cell>
          <cell r="U123" t="str">
            <v>Healthcare</v>
          </cell>
          <cell r="V123" t="str">
            <v>UNITED STATES OF AMERICA</v>
          </cell>
          <cell r="W123" t="str">
            <v>NEW YORK STOCK EXCHANGE</v>
          </cell>
          <cell r="Y123" t="str">
            <v>U.S. Dollar</v>
          </cell>
          <cell r="AJ123" t="str">
            <v>E</v>
          </cell>
          <cell r="AR123" t="str">
            <v>T-BFT.LX</v>
          </cell>
        </row>
        <row r="124">
          <cell r="A124" t="str">
            <v>T-BFT.NX</v>
          </cell>
          <cell r="B124" t="str">
            <v>BFT Feb 1999 22.5 Puts</v>
          </cell>
          <cell r="C124" t="str">
            <v>PUT</v>
          </cell>
          <cell r="D124">
            <v>100</v>
          </cell>
          <cell r="F124" t="str">
            <v>NYSE</v>
          </cell>
          <cell r="G124" t="str">
            <v>HEAL</v>
          </cell>
          <cell r="H124" t="str">
            <v>USA</v>
          </cell>
          <cell r="N124" t="str">
            <v>T-BFT.NX</v>
          </cell>
          <cell r="O124">
            <v>22.5</v>
          </cell>
          <cell r="P124">
            <v>36210</v>
          </cell>
          <cell r="Q124" t="str">
            <v>T-BFT</v>
          </cell>
          <cell r="R124" t="str">
            <v>USD</v>
          </cell>
          <cell r="S124" t="str">
            <v>Put Option</v>
          </cell>
          <cell r="U124" t="str">
            <v>Healthcare</v>
          </cell>
          <cell r="V124" t="str">
            <v>UNITED STATES OF AMERICA</v>
          </cell>
          <cell r="W124" t="str">
            <v>NEW YORK STOCK EXCHANGE</v>
          </cell>
          <cell r="Y124" t="str">
            <v>U.S. Dollar</v>
          </cell>
          <cell r="AJ124" t="str">
            <v>E</v>
          </cell>
          <cell r="AR124" t="str">
            <v>T-BFT.NX</v>
          </cell>
        </row>
        <row r="125">
          <cell r="A125" t="str">
            <v>T-BGII</v>
          </cell>
          <cell r="B125" t="str">
            <v>Bally Gaming International</v>
          </cell>
          <cell r="C125" t="str">
            <v>STK</v>
          </cell>
          <cell r="D125">
            <v>1</v>
          </cell>
          <cell r="F125" t="str">
            <v>OTC</v>
          </cell>
          <cell r="G125" t="str">
            <v>GAME</v>
          </cell>
          <cell r="H125" t="str">
            <v>USA</v>
          </cell>
          <cell r="N125" t="str">
            <v>T-BGII</v>
          </cell>
          <cell r="R125" t="str">
            <v>USD</v>
          </cell>
          <cell r="S125" t="str">
            <v>Stock</v>
          </cell>
          <cell r="U125" t="str">
            <v>Gaming Equipment</v>
          </cell>
          <cell r="V125" t="str">
            <v>UNITED STATES OF AMERICA</v>
          </cell>
          <cell r="W125" t="str">
            <v>OVER THE COUNTER</v>
          </cell>
          <cell r="Y125" t="str">
            <v>U.S. Dollar</v>
          </cell>
          <cell r="AJ125" t="str">
            <v>E</v>
          </cell>
        </row>
        <row r="126">
          <cell r="A126" t="str">
            <v>T-BGLS</v>
          </cell>
          <cell r="B126" t="str">
            <v>Manhattan Bagel</v>
          </cell>
          <cell r="C126" t="str">
            <v>STK</v>
          </cell>
          <cell r="D126">
            <v>1</v>
          </cell>
          <cell r="F126" t="str">
            <v>OTC</v>
          </cell>
          <cell r="G126" t="str">
            <v>REST</v>
          </cell>
          <cell r="H126" t="str">
            <v>USA</v>
          </cell>
          <cell r="N126" t="str">
            <v>T-BGLS</v>
          </cell>
          <cell r="R126" t="str">
            <v>USD</v>
          </cell>
          <cell r="S126" t="str">
            <v>Stock</v>
          </cell>
          <cell r="U126" t="str">
            <v>Restaurants</v>
          </cell>
          <cell r="V126" t="str">
            <v>UNITED STATES OF AMERICA</v>
          </cell>
          <cell r="W126" t="str">
            <v>OVER THE COUNTER</v>
          </cell>
          <cell r="Y126" t="str">
            <v>U.S. Dollar</v>
          </cell>
          <cell r="AJ126" t="str">
            <v>E</v>
          </cell>
          <cell r="AR126" t="str">
            <v>T-BGLS</v>
          </cell>
        </row>
        <row r="127">
          <cell r="A127" t="str">
            <v>T-BHW</v>
          </cell>
          <cell r="B127" t="str">
            <v>Bell &amp; Howell Holdings Co.</v>
          </cell>
          <cell r="C127" t="str">
            <v>STK</v>
          </cell>
          <cell r="D127">
            <v>1</v>
          </cell>
          <cell r="F127" t="str">
            <v>NYSE</v>
          </cell>
          <cell r="G127" t="str">
            <v>TECH</v>
          </cell>
          <cell r="H127" t="str">
            <v>USA</v>
          </cell>
          <cell r="N127" t="str">
            <v>T-BHW</v>
          </cell>
          <cell r="R127" t="str">
            <v>USD</v>
          </cell>
          <cell r="S127" t="str">
            <v>Stock</v>
          </cell>
          <cell r="U127" t="str">
            <v>Technology</v>
          </cell>
          <cell r="V127" t="str">
            <v>UNITED STATES OF AMERICA</v>
          </cell>
          <cell r="W127" t="str">
            <v>NEW YORK STOCK EXCHANGE</v>
          </cell>
          <cell r="Y127" t="str">
            <v>U.S. Dollar</v>
          </cell>
          <cell r="AJ127" t="str">
            <v>E</v>
          </cell>
        </row>
        <row r="128">
          <cell r="A128" t="str">
            <v>T-BIKE</v>
          </cell>
          <cell r="B128" t="str">
            <v>Cannondale Corp.</v>
          </cell>
          <cell r="C128" t="str">
            <v>STK</v>
          </cell>
          <cell r="D128">
            <v>1</v>
          </cell>
          <cell r="F128" t="str">
            <v>OTC</v>
          </cell>
          <cell r="G128" t="str">
            <v>ENTM</v>
          </cell>
          <cell r="H128" t="str">
            <v>USA</v>
          </cell>
          <cell r="N128" t="str">
            <v>T-BIKE</v>
          </cell>
          <cell r="R128" t="str">
            <v>USD</v>
          </cell>
          <cell r="S128" t="str">
            <v>Stock</v>
          </cell>
          <cell r="U128" t="str">
            <v>Entertainment</v>
          </cell>
          <cell r="V128" t="str">
            <v>UNITED STATES OF AMERICA</v>
          </cell>
          <cell r="W128" t="str">
            <v>OVER THE COUNTER</v>
          </cell>
          <cell r="Y128" t="str">
            <v>U.S. Dollar</v>
          </cell>
          <cell r="AJ128" t="str">
            <v>E</v>
          </cell>
          <cell r="AR128" t="str">
            <v>T-BIKE</v>
          </cell>
        </row>
        <row r="129">
          <cell r="A129" t="str">
            <v>T-BIOW</v>
          </cell>
          <cell r="B129" t="str">
            <v>BioMedical Waste Systems Inc.</v>
          </cell>
          <cell r="C129" t="str">
            <v>STK</v>
          </cell>
          <cell r="D129">
            <v>1</v>
          </cell>
          <cell r="F129" t="str">
            <v>OTC</v>
          </cell>
          <cell r="G129" t="str">
            <v>INDL</v>
          </cell>
          <cell r="H129" t="str">
            <v>USA</v>
          </cell>
          <cell r="N129" t="str">
            <v>T-BIOW</v>
          </cell>
          <cell r="R129" t="str">
            <v>USD</v>
          </cell>
          <cell r="S129" t="str">
            <v>Stock</v>
          </cell>
          <cell r="U129" t="str">
            <v>Industrial Services</v>
          </cell>
          <cell r="V129" t="str">
            <v>UNITED STATES OF AMERICA</v>
          </cell>
          <cell r="W129" t="str">
            <v>OVER THE COUNTER</v>
          </cell>
          <cell r="Y129" t="str">
            <v>U.S. Dollar</v>
          </cell>
          <cell r="AJ129" t="str">
            <v>E</v>
          </cell>
          <cell r="AR129" t="str">
            <v>T-BIOW</v>
          </cell>
        </row>
        <row r="130">
          <cell r="A130" t="str">
            <v>T-BKB</v>
          </cell>
          <cell r="B130" t="str">
            <v>Bank of Boston</v>
          </cell>
          <cell r="C130" t="str">
            <v>STK</v>
          </cell>
          <cell r="D130">
            <v>1</v>
          </cell>
          <cell r="F130" t="str">
            <v>NYSE</v>
          </cell>
          <cell r="G130" t="str">
            <v>FINL</v>
          </cell>
          <cell r="H130" t="str">
            <v>USA</v>
          </cell>
          <cell r="N130" t="str">
            <v>T-BKB</v>
          </cell>
          <cell r="R130" t="str">
            <v>USD</v>
          </cell>
          <cell r="S130" t="str">
            <v>Stock</v>
          </cell>
          <cell r="U130" t="str">
            <v>Financial</v>
          </cell>
          <cell r="V130" t="str">
            <v>UNITED STATES OF AMERICA</v>
          </cell>
          <cell r="W130" t="str">
            <v>NEW YORK STOCK EXCHANGE</v>
          </cell>
          <cell r="Y130" t="str">
            <v>U.S. Dollar</v>
          </cell>
          <cell r="AJ130" t="str">
            <v>E</v>
          </cell>
        </row>
        <row r="131">
          <cell r="A131" t="str">
            <v>T-BLE</v>
          </cell>
          <cell r="B131" t="str">
            <v>Bradlees, Inc.</v>
          </cell>
          <cell r="C131" t="str">
            <v>STK</v>
          </cell>
          <cell r="D131">
            <v>1</v>
          </cell>
          <cell r="F131" t="str">
            <v>NYSE</v>
          </cell>
          <cell r="G131" t="str">
            <v>RETA</v>
          </cell>
          <cell r="H131" t="str">
            <v>USA</v>
          </cell>
          <cell r="N131" t="str">
            <v>T-BLE</v>
          </cell>
          <cell r="R131" t="str">
            <v>USD</v>
          </cell>
          <cell r="S131" t="str">
            <v>Stock</v>
          </cell>
          <cell r="U131" t="str">
            <v>Retail</v>
          </cell>
          <cell r="V131" t="str">
            <v>UNITED STATES OF AMERICA</v>
          </cell>
          <cell r="W131" t="str">
            <v>NEW YORK STOCK EXCHANGE</v>
          </cell>
          <cell r="Y131" t="str">
            <v>U.S. Dollar</v>
          </cell>
          <cell r="AJ131" t="str">
            <v>E</v>
          </cell>
        </row>
        <row r="132">
          <cell r="A132" t="str">
            <v>T-BLY</v>
          </cell>
          <cell r="B132" t="str">
            <v>Bally Entertainment</v>
          </cell>
          <cell r="C132" t="str">
            <v>STK</v>
          </cell>
          <cell r="D132">
            <v>1</v>
          </cell>
          <cell r="F132" t="str">
            <v>NYSE</v>
          </cell>
          <cell r="G132" t="str">
            <v>CASI</v>
          </cell>
          <cell r="H132" t="str">
            <v>USA</v>
          </cell>
          <cell r="N132" t="str">
            <v>T-BLY</v>
          </cell>
          <cell r="R132" t="str">
            <v>USD</v>
          </cell>
          <cell r="S132" t="str">
            <v>Stock</v>
          </cell>
          <cell r="U132" t="str">
            <v>Casinos</v>
          </cell>
          <cell r="V132" t="str">
            <v>UNITED STATES OF AMERICA</v>
          </cell>
          <cell r="W132" t="str">
            <v>NEW YORK STOCK EXCHANGE</v>
          </cell>
          <cell r="Y132" t="str">
            <v>U.S. Dollar</v>
          </cell>
          <cell r="AJ132" t="str">
            <v>E</v>
          </cell>
          <cell r="AR132" t="str">
            <v>T-BLY</v>
          </cell>
        </row>
        <row r="133">
          <cell r="A133" t="str">
            <v>T-BMTN</v>
          </cell>
          <cell r="B133" t="str">
            <v>Boomtown, Inc.</v>
          </cell>
          <cell r="C133" t="str">
            <v>STK</v>
          </cell>
          <cell r="D133">
            <v>1</v>
          </cell>
          <cell r="F133" t="str">
            <v>OTC</v>
          </cell>
          <cell r="G133" t="str">
            <v>CASI</v>
          </cell>
          <cell r="H133" t="str">
            <v>USA</v>
          </cell>
          <cell r="N133" t="str">
            <v>T-BMTN</v>
          </cell>
          <cell r="R133" t="str">
            <v>USD</v>
          </cell>
          <cell r="S133" t="str">
            <v>Stock</v>
          </cell>
          <cell r="U133" t="str">
            <v>Casinos</v>
          </cell>
          <cell r="V133" t="str">
            <v>UNITED STATES OF AMERICA</v>
          </cell>
          <cell r="W133" t="str">
            <v>OVER THE COUNTER</v>
          </cell>
          <cell r="Y133" t="str">
            <v>U.S. Dollar</v>
          </cell>
          <cell r="AJ133" t="str">
            <v>E</v>
          </cell>
        </row>
        <row r="134">
          <cell r="A134" t="str">
            <v>T-BN</v>
          </cell>
          <cell r="B134" t="str">
            <v>Borden, Inc.</v>
          </cell>
          <cell r="C134" t="str">
            <v>STK</v>
          </cell>
          <cell r="D134">
            <v>1</v>
          </cell>
          <cell r="F134" t="str">
            <v>NYSE</v>
          </cell>
          <cell r="G134" t="str">
            <v>FOOD</v>
          </cell>
          <cell r="H134" t="str">
            <v>USA</v>
          </cell>
          <cell r="N134" t="str">
            <v>T-BN</v>
          </cell>
          <cell r="R134" t="str">
            <v>USD</v>
          </cell>
          <cell r="S134" t="str">
            <v>Stock</v>
          </cell>
          <cell r="U134" t="str">
            <v>Food</v>
          </cell>
          <cell r="V134" t="str">
            <v>UNITED STATES OF AMERICA</v>
          </cell>
          <cell r="W134" t="str">
            <v>NEW YORK STOCK EXCHANGE</v>
          </cell>
          <cell r="Y134" t="str">
            <v>U.S. Dollar</v>
          </cell>
          <cell r="AJ134" t="str">
            <v>E</v>
          </cell>
        </row>
        <row r="135">
          <cell r="A135" t="str">
            <v>T-BOST</v>
          </cell>
          <cell r="B135" t="str">
            <v xml:space="preserve">Boston Chicken </v>
          </cell>
          <cell r="C135" t="str">
            <v>STK</v>
          </cell>
          <cell r="D135">
            <v>1</v>
          </cell>
          <cell r="F135" t="str">
            <v>OTC</v>
          </cell>
          <cell r="G135" t="str">
            <v>REST</v>
          </cell>
          <cell r="H135" t="str">
            <v>USA</v>
          </cell>
          <cell r="N135" t="str">
            <v>T-BOST</v>
          </cell>
          <cell r="R135" t="str">
            <v>USD</v>
          </cell>
          <cell r="S135" t="str">
            <v>Stock</v>
          </cell>
          <cell r="U135" t="str">
            <v>Restaurants</v>
          </cell>
          <cell r="V135" t="str">
            <v>UNITED STATES OF AMERICA</v>
          </cell>
          <cell r="W135" t="str">
            <v>OVER THE COUNTER</v>
          </cell>
          <cell r="Y135" t="str">
            <v>U.S. Dollar</v>
          </cell>
          <cell r="AJ135" t="str">
            <v>E</v>
          </cell>
        </row>
        <row r="136">
          <cell r="A136" t="str">
            <v>T-BOW</v>
          </cell>
          <cell r="B136" t="str">
            <v xml:space="preserve">Bowater Corp.      </v>
          </cell>
          <cell r="C136" t="str">
            <v>STK</v>
          </cell>
          <cell r="D136">
            <v>1</v>
          </cell>
          <cell r="F136" t="str">
            <v>NYSE</v>
          </cell>
          <cell r="G136" t="str">
            <v>PAPR</v>
          </cell>
          <cell r="H136" t="str">
            <v>USA</v>
          </cell>
          <cell r="N136" t="str">
            <v>T-BOW</v>
          </cell>
          <cell r="R136" t="str">
            <v>USD</v>
          </cell>
          <cell r="S136" t="str">
            <v>Stock</v>
          </cell>
          <cell r="U136" t="str">
            <v>Paper</v>
          </cell>
          <cell r="V136" t="str">
            <v>UNITED STATES OF AMERICA</v>
          </cell>
          <cell r="W136" t="str">
            <v>NEW YORK STOCK EXCHANGE</v>
          </cell>
          <cell r="Y136" t="str">
            <v>U.S. Dollar</v>
          </cell>
          <cell r="AJ136" t="str">
            <v>E</v>
          </cell>
        </row>
        <row r="137">
          <cell r="A137" t="str">
            <v>T-BQN.AI</v>
          </cell>
          <cell r="B137" t="str">
            <v>Bos Chicken Jan 1995 45 Calls</v>
          </cell>
          <cell r="C137" t="str">
            <v>CAL</v>
          </cell>
          <cell r="D137">
            <v>100</v>
          </cell>
          <cell r="F137" t="str">
            <v>NYSE</v>
          </cell>
          <cell r="G137" t="str">
            <v>REST</v>
          </cell>
          <cell r="H137" t="str">
            <v>USA</v>
          </cell>
          <cell r="N137" t="str">
            <v>T-BQN.AI</v>
          </cell>
          <cell r="O137">
            <v>45</v>
          </cell>
          <cell r="P137">
            <v>34719</v>
          </cell>
          <cell r="Q137" t="str">
            <v>T-BOST</v>
          </cell>
          <cell r="R137" t="str">
            <v>USD</v>
          </cell>
          <cell r="S137" t="str">
            <v>Call Option</v>
          </cell>
          <cell r="U137" t="str">
            <v>Restaurants</v>
          </cell>
          <cell r="V137" t="str">
            <v>UNITED STATES OF AMERICA</v>
          </cell>
          <cell r="W137" t="str">
            <v>NEW YORK STOCK EXCHANGE</v>
          </cell>
          <cell r="Y137" t="str">
            <v>U.S. Dollar</v>
          </cell>
          <cell r="AJ137" t="str">
            <v>E</v>
          </cell>
          <cell r="AR137" t="str">
            <v>T-BQN.AI</v>
          </cell>
        </row>
        <row r="138">
          <cell r="A138" t="str">
            <v>T-BQN.AX</v>
          </cell>
          <cell r="B138" t="str">
            <v>Bos Chicken Jan 1995 22.5 Calls</v>
          </cell>
          <cell r="C138" t="str">
            <v>CAL</v>
          </cell>
          <cell r="D138">
            <v>100</v>
          </cell>
          <cell r="F138" t="str">
            <v>NYSE</v>
          </cell>
          <cell r="G138" t="str">
            <v>REST</v>
          </cell>
          <cell r="H138" t="str">
            <v>USA</v>
          </cell>
          <cell r="N138" t="str">
            <v>T-BQN.AX</v>
          </cell>
          <cell r="O138">
            <v>22.5</v>
          </cell>
          <cell r="P138">
            <v>34719</v>
          </cell>
          <cell r="Q138" t="str">
            <v>T-BOST</v>
          </cell>
          <cell r="R138" t="str">
            <v>USD</v>
          </cell>
          <cell r="S138" t="str">
            <v>Call Option</v>
          </cell>
          <cell r="U138" t="str">
            <v>Restaurants</v>
          </cell>
          <cell r="V138" t="str">
            <v>UNITED STATES OF AMERICA</v>
          </cell>
          <cell r="W138" t="str">
            <v>NEW YORK STOCK EXCHANGE</v>
          </cell>
          <cell r="Y138" t="str">
            <v>U.S. Dollar</v>
          </cell>
          <cell r="AJ138" t="str">
            <v>E</v>
          </cell>
          <cell r="AR138" t="str">
            <v>T-BQN.AX</v>
          </cell>
        </row>
        <row r="139">
          <cell r="A139" t="str">
            <v>T-BQN.MI</v>
          </cell>
          <cell r="B139" t="str">
            <v>Bos Chicken Jan 1995 45 Puts</v>
          </cell>
          <cell r="C139" t="str">
            <v>PUT</v>
          </cell>
          <cell r="D139">
            <v>100</v>
          </cell>
          <cell r="F139" t="str">
            <v>NYSE</v>
          </cell>
          <cell r="G139" t="str">
            <v>REST</v>
          </cell>
          <cell r="H139" t="str">
            <v>USA</v>
          </cell>
          <cell r="N139" t="str">
            <v>T-BQN.MI</v>
          </cell>
          <cell r="O139">
            <v>45</v>
          </cell>
          <cell r="P139">
            <v>34719</v>
          </cell>
          <cell r="Q139" t="str">
            <v>T-BOST</v>
          </cell>
          <cell r="R139" t="str">
            <v>USD</v>
          </cell>
          <cell r="S139" t="str">
            <v>Put Option</v>
          </cell>
          <cell r="U139" t="str">
            <v>Restaurants</v>
          </cell>
          <cell r="V139" t="str">
            <v>UNITED STATES OF AMERICA</v>
          </cell>
          <cell r="W139" t="str">
            <v>NEW YORK STOCK EXCHANGE</v>
          </cell>
          <cell r="Y139" t="str">
            <v>U.S. Dollar</v>
          </cell>
          <cell r="AJ139" t="str">
            <v>E</v>
          </cell>
          <cell r="AR139" t="str">
            <v>T-BQN.MI</v>
          </cell>
        </row>
        <row r="140">
          <cell r="A140" t="str">
            <v>T-BQN.MX</v>
          </cell>
          <cell r="B140" t="str">
            <v>Bos Chicken Jan 1995 22.5 Puts - exercis</v>
          </cell>
          <cell r="C140" t="str">
            <v>PUT</v>
          </cell>
          <cell r="D140">
            <v>100</v>
          </cell>
          <cell r="F140" t="str">
            <v>NYSE</v>
          </cell>
          <cell r="G140" t="str">
            <v>REST</v>
          </cell>
          <cell r="H140" t="str">
            <v>USA</v>
          </cell>
          <cell r="N140" t="str">
            <v>T-BQN.MX</v>
          </cell>
          <cell r="O140">
            <v>22.5</v>
          </cell>
          <cell r="P140">
            <v>34719</v>
          </cell>
          <cell r="Q140" t="str">
            <v>T-BOST</v>
          </cell>
          <cell r="R140" t="str">
            <v>USD</v>
          </cell>
          <cell r="S140" t="str">
            <v>Call Option</v>
          </cell>
          <cell r="U140" t="str">
            <v>Restaurants</v>
          </cell>
          <cell r="V140" t="str">
            <v>UNITED STATES OF AMERICA</v>
          </cell>
          <cell r="W140" t="str">
            <v>NEW YORK STOCK EXCHANGE</v>
          </cell>
          <cell r="Y140" t="str">
            <v>U.S. Dollar</v>
          </cell>
          <cell r="AJ140" t="str">
            <v>E</v>
          </cell>
          <cell r="AR140" t="str">
            <v>T-BQN.MX</v>
          </cell>
        </row>
        <row r="141">
          <cell r="A141" t="str">
            <v>T-BROD</v>
          </cell>
          <cell r="B141" t="str">
            <v>Broderbund Software</v>
          </cell>
          <cell r="C141" t="str">
            <v>STK</v>
          </cell>
          <cell r="D141">
            <v>1</v>
          </cell>
          <cell r="F141" t="str">
            <v>OTC</v>
          </cell>
          <cell r="G141" t="str">
            <v>SOFT</v>
          </cell>
          <cell r="H141" t="str">
            <v>USA</v>
          </cell>
          <cell r="N141" t="str">
            <v>T-BROD</v>
          </cell>
          <cell r="R141" t="str">
            <v>USD</v>
          </cell>
          <cell r="S141" t="str">
            <v>Stock</v>
          </cell>
          <cell r="U141" t="str">
            <v>Software</v>
          </cell>
          <cell r="V141" t="str">
            <v>UNITED STATES OF AMERICA</v>
          </cell>
          <cell r="W141" t="str">
            <v>OVER THE COUNTER</v>
          </cell>
          <cell r="Y141" t="str">
            <v>U.S. Dollar</v>
          </cell>
          <cell r="AJ141" t="str">
            <v>E</v>
          </cell>
        </row>
        <row r="142">
          <cell r="A142" t="str">
            <v>T-BS</v>
          </cell>
          <cell r="B142" t="str">
            <v xml:space="preserve">Bethlehem Steel    </v>
          </cell>
          <cell r="C142" t="str">
            <v>STK</v>
          </cell>
          <cell r="D142">
            <v>1</v>
          </cell>
          <cell r="F142" t="str">
            <v>NYSE</v>
          </cell>
          <cell r="G142" t="str">
            <v>METL</v>
          </cell>
          <cell r="H142" t="str">
            <v>USA</v>
          </cell>
          <cell r="N142" t="str">
            <v>T-BS</v>
          </cell>
          <cell r="R142" t="str">
            <v>USD</v>
          </cell>
          <cell r="S142" t="str">
            <v>Stock</v>
          </cell>
          <cell r="U142" t="str">
            <v>Metals</v>
          </cell>
          <cell r="V142" t="str">
            <v>UNITED STATES OF AMERICA</v>
          </cell>
          <cell r="W142" t="str">
            <v>NEW YORK STOCK EXCHANGE</v>
          </cell>
          <cell r="Y142" t="str">
            <v>U.S. Dollar</v>
          </cell>
          <cell r="AJ142" t="str">
            <v>E</v>
          </cell>
        </row>
        <row r="143">
          <cell r="A143" t="str">
            <v>T-BSIS</v>
          </cell>
          <cell r="B143" t="str">
            <v>Elite Info. Grp (was Broadway &amp; Seymour)</v>
          </cell>
          <cell r="C143" t="str">
            <v>STK</v>
          </cell>
          <cell r="D143">
            <v>1</v>
          </cell>
          <cell r="F143" t="str">
            <v>OTC</v>
          </cell>
          <cell r="G143" t="str">
            <v>SOFT</v>
          </cell>
          <cell r="H143" t="str">
            <v>USA</v>
          </cell>
          <cell r="J143" t="str">
            <v>111433108</v>
          </cell>
          <cell r="N143" t="str">
            <v>T-BSIS</v>
          </cell>
          <cell r="R143" t="str">
            <v>USD</v>
          </cell>
          <cell r="S143" t="str">
            <v>Stock</v>
          </cell>
          <cell r="U143" t="str">
            <v>Software</v>
          </cell>
          <cell r="V143" t="str">
            <v>UNITED STATES OF AMERICA</v>
          </cell>
          <cell r="W143" t="str">
            <v>OVER THE COUNTER</v>
          </cell>
          <cell r="Y143" t="str">
            <v>U.S. Dollar</v>
          </cell>
          <cell r="AJ143" t="str">
            <v>E</v>
          </cell>
          <cell r="AR143" t="str">
            <v>T-BSIS</v>
          </cell>
        </row>
        <row r="144">
          <cell r="A144" t="str">
            <v>T-BTIM</v>
          </cell>
          <cell r="B144" t="str">
            <v>Biotime</v>
          </cell>
          <cell r="C144" t="str">
            <v>STK</v>
          </cell>
          <cell r="D144">
            <v>1</v>
          </cell>
          <cell r="F144" t="str">
            <v>OTC</v>
          </cell>
          <cell r="G144" t="str">
            <v>HEAL</v>
          </cell>
          <cell r="H144" t="str">
            <v>USA</v>
          </cell>
          <cell r="N144" t="str">
            <v>T-BTIM</v>
          </cell>
          <cell r="R144" t="str">
            <v>USD</v>
          </cell>
          <cell r="S144" t="str">
            <v>Stock</v>
          </cell>
          <cell r="U144" t="str">
            <v>Healthcare</v>
          </cell>
          <cell r="V144" t="str">
            <v>UNITED STATES OF AMERICA</v>
          </cell>
          <cell r="W144" t="str">
            <v>OVER THE COUNTER</v>
          </cell>
          <cell r="Y144" t="str">
            <v>U.S. Dollar</v>
          </cell>
          <cell r="AJ144" t="str">
            <v>E</v>
          </cell>
          <cell r="AR144" t="str">
            <v>T-BTIM</v>
          </cell>
        </row>
        <row r="145">
          <cell r="A145" t="str">
            <v>T-BVF</v>
          </cell>
          <cell r="B145" t="str">
            <v>Biovail Corp</v>
          </cell>
          <cell r="C145" t="str">
            <v>STK</v>
          </cell>
          <cell r="D145">
            <v>1</v>
          </cell>
          <cell r="F145" t="str">
            <v>NYSE</v>
          </cell>
          <cell r="G145" t="str">
            <v>MEDS</v>
          </cell>
          <cell r="H145" t="str">
            <v>USA</v>
          </cell>
          <cell r="N145" t="str">
            <v>T-BVF</v>
          </cell>
          <cell r="R145" t="str">
            <v>USD</v>
          </cell>
          <cell r="S145" t="str">
            <v>Stock</v>
          </cell>
          <cell r="U145" t="str">
            <v>Medical Products</v>
          </cell>
          <cell r="V145" t="str">
            <v>UNITED STATES OF AMERICA</v>
          </cell>
          <cell r="W145" t="str">
            <v>NEW YORK STOCK EXCHANGE</v>
          </cell>
          <cell r="Y145" t="str">
            <v>U.S. Dollar</v>
          </cell>
          <cell r="AJ145" t="str">
            <v>E</v>
          </cell>
          <cell r="AR145" t="str">
            <v>T-BVF</v>
          </cell>
        </row>
        <row r="146">
          <cell r="A146" t="str">
            <v>T-BVF.BG</v>
          </cell>
          <cell r="B146" t="str">
            <v>BVF Feb 1998 35 Calls</v>
          </cell>
          <cell r="C146" t="str">
            <v>CAL</v>
          </cell>
          <cell r="D146">
            <v>100</v>
          </cell>
          <cell r="F146" t="str">
            <v>NYSE</v>
          </cell>
          <cell r="G146" t="str">
            <v>DRUG</v>
          </cell>
          <cell r="H146" t="str">
            <v>USA</v>
          </cell>
          <cell r="N146" t="str">
            <v>T-BVF.BG</v>
          </cell>
          <cell r="O146">
            <v>35</v>
          </cell>
          <cell r="P146">
            <v>35846</v>
          </cell>
          <cell r="Q146" t="str">
            <v>T-BVF</v>
          </cell>
          <cell r="R146" t="str">
            <v>USD</v>
          </cell>
          <cell r="S146" t="str">
            <v>Call Option</v>
          </cell>
          <cell r="U146" t="str">
            <v>Pharmaceuticals</v>
          </cell>
          <cell r="V146" t="str">
            <v>UNITED STATES OF AMERICA</v>
          </cell>
          <cell r="W146" t="str">
            <v>NEW YORK STOCK EXCHANGE</v>
          </cell>
          <cell r="Y146" t="str">
            <v>U.S. Dollar</v>
          </cell>
          <cell r="AJ146" t="str">
            <v>E</v>
          </cell>
          <cell r="AR146" t="str">
            <v>T-BVF.BG</v>
          </cell>
        </row>
        <row r="147">
          <cell r="A147" t="str">
            <v>T-BVF.CF</v>
          </cell>
          <cell r="B147" t="str">
            <v>BVF Mar 1997 30 Calls</v>
          </cell>
          <cell r="C147" t="str">
            <v>CAL</v>
          </cell>
          <cell r="D147">
            <v>100</v>
          </cell>
          <cell r="F147" t="str">
            <v>NYSE</v>
          </cell>
          <cell r="G147" t="str">
            <v>DRUG</v>
          </cell>
          <cell r="H147" t="str">
            <v>USA</v>
          </cell>
          <cell r="N147" t="str">
            <v>T-BVF.CF</v>
          </cell>
          <cell r="O147">
            <v>30</v>
          </cell>
          <cell r="P147">
            <v>35510</v>
          </cell>
          <cell r="Q147" t="str">
            <v>T-BVF</v>
          </cell>
          <cell r="R147" t="str">
            <v>USD</v>
          </cell>
          <cell r="S147" t="str">
            <v>Call Option</v>
          </cell>
          <cell r="U147" t="str">
            <v>Pharmaceuticals</v>
          </cell>
          <cell r="V147" t="str">
            <v>UNITED STATES OF AMERICA</v>
          </cell>
          <cell r="W147" t="str">
            <v>NEW YORK STOCK EXCHANGE</v>
          </cell>
          <cell r="Y147" t="str">
            <v>U.S. Dollar</v>
          </cell>
          <cell r="AJ147" t="str">
            <v>E</v>
          </cell>
          <cell r="AR147" t="str">
            <v>T-BVF.CF</v>
          </cell>
        </row>
        <row r="148">
          <cell r="A148" t="str">
            <v>T-BVF.DX</v>
          </cell>
          <cell r="B148" t="str">
            <v>BVF Apr 1997 22.5 Calls</v>
          </cell>
          <cell r="C148" t="str">
            <v>CAL</v>
          </cell>
          <cell r="D148">
            <v>100</v>
          </cell>
          <cell r="F148" t="str">
            <v>NYSE</v>
          </cell>
          <cell r="G148" t="str">
            <v>DRUG</v>
          </cell>
          <cell r="H148" t="str">
            <v>USA</v>
          </cell>
          <cell r="N148" t="str">
            <v>T-BVF.DX</v>
          </cell>
          <cell r="O148">
            <v>22.5</v>
          </cell>
          <cell r="P148">
            <v>35538</v>
          </cell>
          <cell r="Q148" t="str">
            <v>T-BVF</v>
          </cell>
          <cell r="R148" t="str">
            <v>USD</v>
          </cell>
          <cell r="S148" t="str">
            <v>Call Option</v>
          </cell>
          <cell r="U148" t="str">
            <v>Pharmaceuticals</v>
          </cell>
          <cell r="V148" t="str">
            <v>UNITED STATES OF AMERICA</v>
          </cell>
          <cell r="W148" t="str">
            <v>NEW YORK STOCK EXCHANGE</v>
          </cell>
          <cell r="Y148" t="str">
            <v>U.S. Dollar</v>
          </cell>
          <cell r="AJ148" t="str">
            <v>E</v>
          </cell>
          <cell r="AR148" t="str">
            <v>T-BVF.DX</v>
          </cell>
        </row>
        <row r="149">
          <cell r="A149" t="str">
            <v>T-BVF.EX</v>
          </cell>
          <cell r="B149" t="str">
            <v>BVF May 1997 22.5 Calls</v>
          </cell>
          <cell r="C149" t="str">
            <v>CAL</v>
          </cell>
          <cell r="D149">
            <v>100</v>
          </cell>
          <cell r="F149" t="str">
            <v>NYSE</v>
          </cell>
          <cell r="G149" t="str">
            <v>DRUG</v>
          </cell>
          <cell r="H149" t="str">
            <v>USA</v>
          </cell>
          <cell r="N149" t="str">
            <v>T-BVF.EX</v>
          </cell>
          <cell r="O149">
            <v>22.5</v>
          </cell>
          <cell r="P149">
            <v>35566</v>
          </cell>
          <cell r="Q149" t="str">
            <v>T-BVF</v>
          </cell>
          <cell r="R149" t="str">
            <v>USD</v>
          </cell>
          <cell r="S149" t="str">
            <v>Call Option</v>
          </cell>
          <cell r="U149" t="str">
            <v>Pharmaceuticals</v>
          </cell>
          <cell r="V149" t="str">
            <v>UNITED STATES OF AMERICA</v>
          </cell>
          <cell r="W149" t="str">
            <v>NEW YORK STOCK EXCHANGE</v>
          </cell>
          <cell r="Y149" t="str">
            <v>U.S. Dollar</v>
          </cell>
          <cell r="AJ149" t="str">
            <v>E</v>
          </cell>
          <cell r="AR149" t="str">
            <v>T-BVF.EX</v>
          </cell>
        </row>
        <row r="150">
          <cell r="A150" t="str">
            <v>T-BVF.FX</v>
          </cell>
          <cell r="B150" t="str">
            <v>BVF Jun 1997 22.5 Calls</v>
          </cell>
          <cell r="C150" t="str">
            <v>CAL</v>
          </cell>
          <cell r="D150">
            <v>100</v>
          </cell>
          <cell r="F150" t="str">
            <v>NYSE</v>
          </cell>
          <cell r="G150" t="str">
            <v>DRUG</v>
          </cell>
          <cell r="H150" t="str">
            <v>USA</v>
          </cell>
          <cell r="N150" t="str">
            <v>T-BVF.FX</v>
          </cell>
          <cell r="O150">
            <v>22.5</v>
          </cell>
          <cell r="P150">
            <v>35601</v>
          </cell>
          <cell r="Q150" t="str">
            <v>T-BVF</v>
          </cell>
          <cell r="R150" t="str">
            <v>USD</v>
          </cell>
          <cell r="S150" t="str">
            <v>Call Option</v>
          </cell>
          <cell r="U150" t="str">
            <v>Pharmaceuticals</v>
          </cell>
          <cell r="V150" t="str">
            <v>UNITED STATES OF AMERICA</v>
          </cell>
          <cell r="W150" t="str">
            <v>NEW YORK STOCK EXCHANGE</v>
          </cell>
          <cell r="Y150" t="str">
            <v>U.S. Dollar</v>
          </cell>
          <cell r="AJ150" t="str">
            <v>E</v>
          </cell>
          <cell r="AR150" t="str">
            <v>T-BVF.FX</v>
          </cell>
        </row>
        <row r="151">
          <cell r="A151" t="str">
            <v>T-BVF.GE</v>
          </cell>
          <cell r="B151" t="str">
            <v>BVF Jul 1997 25 Calls</v>
          </cell>
          <cell r="C151" t="str">
            <v>CAL</v>
          </cell>
          <cell r="D151">
            <v>100</v>
          </cell>
          <cell r="F151" t="str">
            <v>NYSE</v>
          </cell>
          <cell r="G151" t="str">
            <v>DRUG</v>
          </cell>
          <cell r="H151" t="str">
            <v>USA</v>
          </cell>
          <cell r="N151" t="str">
            <v>T-BVF.GE</v>
          </cell>
          <cell r="O151">
            <v>25</v>
          </cell>
          <cell r="P151">
            <v>35629</v>
          </cell>
          <cell r="Q151" t="str">
            <v>T-BVF</v>
          </cell>
          <cell r="R151" t="str">
            <v>USD</v>
          </cell>
          <cell r="S151" t="str">
            <v>Call Option</v>
          </cell>
          <cell r="U151" t="str">
            <v>Pharmaceuticals</v>
          </cell>
          <cell r="V151" t="str">
            <v>UNITED STATES OF AMERICA</v>
          </cell>
          <cell r="W151" t="str">
            <v>NEW YORK STOCK EXCHANGE</v>
          </cell>
          <cell r="Y151" t="str">
            <v>U.S. Dollar</v>
          </cell>
          <cell r="AJ151" t="str">
            <v>E</v>
          </cell>
          <cell r="AR151" t="str">
            <v>T-BVF.GE</v>
          </cell>
        </row>
        <row r="152">
          <cell r="A152" t="str">
            <v>T-BVF.HF</v>
          </cell>
          <cell r="B152" t="str">
            <v>Biovail Aug 1996 30 Calls</v>
          </cell>
          <cell r="C152" t="str">
            <v>CAL</v>
          </cell>
          <cell r="D152">
            <v>100</v>
          </cell>
          <cell r="F152" t="str">
            <v>NYSE</v>
          </cell>
          <cell r="G152" t="str">
            <v>DRUG</v>
          </cell>
          <cell r="H152" t="str">
            <v>USA</v>
          </cell>
          <cell r="N152" t="str">
            <v>T-BVF.HF</v>
          </cell>
          <cell r="O152">
            <v>30</v>
          </cell>
          <cell r="P152">
            <v>35293</v>
          </cell>
          <cell r="Q152" t="str">
            <v>T-BVF</v>
          </cell>
          <cell r="R152" t="str">
            <v>USD</v>
          </cell>
          <cell r="S152" t="str">
            <v>Call Option</v>
          </cell>
          <cell r="U152" t="str">
            <v>Pharmaceuticals</v>
          </cell>
          <cell r="V152" t="str">
            <v>UNITED STATES OF AMERICA</v>
          </cell>
          <cell r="W152" t="str">
            <v>NEW YORK STOCK EXCHANGE</v>
          </cell>
          <cell r="Y152" t="str">
            <v>U.S. Dollar</v>
          </cell>
          <cell r="AJ152" t="str">
            <v>E</v>
          </cell>
          <cell r="AR152" t="str">
            <v>T-BVF.HF</v>
          </cell>
        </row>
        <row r="153">
          <cell r="A153" t="str">
            <v>T-BVF.IF</v>
          </cell>
          <cell r="B153" t="str">
            <v>BVF Sep 1997 30 Calls</v>
          </cell>
          <cell r="C153" t="str">
            <v>CAL</v>
          </cell>
          <cell r="D153">
            <v>100</v>
          </cell>
          <cell r="F153" t="str">
            <v>NYSE</v>
          </cell>
          <cell r="G153" t="str">
            <v>DRUG</v>
          </cell>
          <cell r="H153" t="str">
            <v>USA</v>
          </cell>
          <cell r="N153" t="str">
            <v>T-BVF.IF</v>
          </cell>
          <cell r="O153">
            <v>30</v>
          </cell>
          <cell r="P153">
            <v>35692</v>
          </cell>
          <cell r="Q153" t="str">
            <v>T-BVF</v>
          </cell>
          <cell r="R153" t="str">
            <v>USD</v>
          </cell>
          <cell r="S153" t="str">
            <v>Call Option</v>
          </cell>
          <cell r="U153" t="str">
            <v>Pharmaceuticals</v>
          </cell>
          <cell r="V153" t="str">
            <v>UNITED STATES OF AMERICA</v>
          </cell>
          <cell r="W153" t="str">
            <v>NEW YORK STOCK EXCHANGE</v>
          </cell>
          <cell r="Y153" t="str">
            <v>U.S. Dollar</v>
          </cell>
          <cell r="AJ153" t="str">
            <v>E</v>
          </cell>
          <cell r="AR153" t="str">
            <v>T-BVF.IF</v>
          </cell>
        </row>
        <row r="154">
          <cell r="A154" t="str">
            <v>T-BVF.JF</v>
          </cell>
          <cell r="B154" t="str">
            <v>BVF Oct 1996/7 30 Calls</v>
          </cell>
          <cell r="C154" t="str">
            <v>CAL</v>
          </cell>
          <cell r="D154">
            <v>100</v>
          </cell>
          <cell r="F154" t="str">
            <v>NYSE</v>
          </cell>
          <cell r="G154" t="str">
            <v>DRUG</v>
          </cell>
          <cell r="H154" t="str">
            <v>USA</v>
          </cell>
          <cell r="N154" t="str">
            <v>T-BVF.JF</v>
          </cell>
          <cell r="O154">
            <v>30</v>
          </cell>
          <cell r="P154">
            <v>35720</v>
          </cell>
          <cell r="Q154" t="str">
            <v>T-BVF</v>
          </cell>
          <cell r="R154" t="str">
            <v>USD</v>
          </cell>
          <cell r="S154" t="str">
            <v>Call Option</v>
          </cell>
          <cell r="U154" t="str">
            <v>Pharmaceuticals</v>
          </cell>
          <cell r="V154" t="str">
            <v>UNITED STATES OF AMERICA</v>
          </cell>
          <cell r="W154" t="str">
            <v>NEW YORK STOCK EXCHANGE</v>
          </cell>
          <cell r="Y154" t="str">
            <v>U.S. Dollar</v>
          </cell>
          <cell r="AJ154" t="str">
            <v>E</v>
          </cell>
          <cell r="AR154" t="str">
            <v>T-BVF.JF</v>
          </cell>
        </row>
        <row r="155">
          <cell r="A155" t="str">
            <v>T-BVF.JG</v>
          </cell>
          <cell r="B155" t="str">
            <v>BVF Oct 1996 35 Calls</v>
          </cell>
          <cell r="C155" t="str">
            <v>CAL</v>
          </cell>
          <cell r="D155">
            <v>100</v>
          </cell>
          <cell r="F155" t="str">
            <v>NYSE</v>
          </cell>
          <cell r="G155" t="str">
            <v>DRUG</v>
          </cell>
          <cell r="H155" t="str">
            <v>USA</v>
          </cell>
          <cell r="N155" t="str">
            <v>T-BVF.JG</v>
          </cell>
          <cell r="O155">
            <v>35</v>
          </cell>
          <cell r="P155">
            <v>35356</v>
          </cell>
          <cell r="Q155" t="str">
            <v>T-BVF</v>
          </cell>
          <cell r="R155" t="str">
            <v>USD</v>
          </cell>
          <cell r="S155" t="str">
            <v>Call Option</v>
          </cell>
          <cell r="U155" t="str">
            <v>Pharmaceuticals</v>
          </cell>
          <cell r="V155" t="str">
            <v>UNITED STATES OF AMERICA</v>
          </cell>
          <cell r="W155" t="str">
            <v>NEW YORK STOCK EXCHANGE</v>
          </cell>
          <cell r="Y155" t="str">
            <v>U.S. Dollar</v>
          </cell>
          <cell r="AJ155" t="str">
            <v>E</v>
          </cell>
          <cell r="AR155" t="str">
            <v>T-BVF.JG</v>
          </cell>
        </row>
        <row r="156">
          <cell r="A156" t="str">
            <v>T-BVF.LF</v>
          </cell>
          <cell r="B156" t="str">
            <v>BVF Dec 1996/7 30 Calls</v>
          </cell>
          <cell r="C156" t="str">
            <v>CAL</v>
          </cell>
          <cell r="D156">
            <v>100</v>
          </cell>
          <cell r="F156" t="str">
            <v>NYSE</v>
          </cell>
          <cell r="G156" t="str">
            <v>DRUG</v>
          </cell>
          <cell r="H156" t="str">
            <v>USA</v>
          </cell>
          <cell r="N156" t="str">
            <v>T-BVF.LF</v>
          </cell>
          <cell r="O156">
            <v>30</v>
          </cell>
          <cell r="P156">
            <v>35783</v>
          </cell>
          <cell r="Q156" t="str">
            <v>T-BVF</v>
          </cell>
          <cell r="R156" t="str">
            <v>USD</v>
          </cell>
          <cell r="S156" t="str">
            <v>Call Option</v>
          </cell>
          <cell r="U156" t="str">
            <v>Pharmaceuticals</v>
          </cell>
          <cell r="V156" t="str">
            <v>UNITED STATES OF AMERICA</v>
          </cell>
          <cell r="W156" t="str">
            <v>NEW YORK STOCK EXCHANGE</v>
          </cell>
          <cell r="Y156" t="str">
            <v>U.S. Dollar</v>
          </cell>
          <cell r="AJ156" t="str">
            <v>E</v>
          </cell>
          <cell r="AR156" t="str">
            <v>T-BVF.LF</v>
          </cell>
        </row>
        <row r="157">
          <cell r="A157" t="str">
            <v>T-BVF.LG</v>
          </cell>
          <cell r="B157" t="str">
            <v>BVF Dec 1997 35 Calls</v>
          </cell>
          <cell r="C157" t="str">
            <v>CAL</v>
          </cell>
          <cell r="D157">
            <v>100</v>
          </cell>
          <cell r="F157" t="str">
            <v>NYSE</v>
          </cell>
          <cell r="G157" t="str">
            <v>DRUG</v>
          </cell>
          <cell r="H157" t="str">
            <v>USA</v>
          </cell>
          <cell r="N157" t="str">
            <v>T-BVF.LG</v>
          </cell>
          <cell r="O157">
            <v>35</v>
          </cell>
          <cell r="P157">
            <v>35783</v>
          </cell>
          <cell r="Q157" t="str">
            <v>T-BVF</v>
          </cell>
          <cell r="R157" t="str">
            <v>USD</v>
          </cell>
          <cell r="S157" t="str">
            <v>Call Option</v>
          </cell>
          <cell r="U157" t="str">
            <v>Pharmaceuticals</v>
          </cell>
          <cell r="V157" t="str">
            <v>UNITED STATES OF AMERICA</v>
          </cell>
          <cell r="W157" t="str">
            <v>NEW YORK STOCK EXCHANGE</v>
          </cell>
          <cell r="Y157" t="str">
            <v>U.S. Dollar</v>
          </cell>
          <cell r="AJ157" t="str">
            <v>E</v>
          </cell>
          <cell r="AR157" t="str">
            <v>T-BVF.LG</v>
          </cell>
        </row>
        <row r="158">
          <cell r="A158" t="str">
            <v>T-BVF.PX</v>
          </cell>
          <cell r="B158" t="str">
            <v>BVF Apr 1997 22.5 Puts</v>
          </cell>
          <cell r="C158" t="str">
            <v>PUT</v>
          </cell>
          <cell r="D158">
            <v>100</v>
          </cell>
          <cell r="F158" t="str">
            <v>NYSE</v>
          </cell>
          <cell r="G158" t="str">
            <v>DRUG</v>
          </cell>
          <cell r="H158" t="str">
            <v>USA</v>
          </cell>
          <cell r="N158" t="str">
            <v>T-BVF.PX</v>
          </cell>
          <cell r="O158">
            <v>22.5</v>
          </cell>
          <cell r="P158">
            <v>35538</v>
          </cell>
          <cell r="Q158" t="str">
            <v>T-BVF</v>
          </cell>
          <cell r="R158" t="str">
            <v>USD</v>
          </cell>
          <cell r="S158" t="str">
            <v>Put Option</v>
          </cell>
          <cell r="U158" t="str">
            <v>Pharmaceuticals</v>
          </cell>
          <cell r="V158" t="str">
            <v>UNITED STATES OF AMERICA</v>
          </cell>
          <cell r="W158" t="str">
            <v>NEW YORK STOCK EXCHANGE</v>
          </cell>
          <cell r="Y158" t="str">
            <v>U.S. Dollar</v>
          </cell>
          <cell r="AJ158" t="str">
            <v>E</v>
          </cell>
          <cell r="AR158" t="str">
            <v>T-BVF.PX</v>
          </cell>
        </row>
        <row r="159">
          <cell r="A159" t="str">
            <v>T-BVF.QX</v>
          </cell>
          <cell r="B159" t="str">
            <v>BVF May 1997 22.5 Puts</v>
          </cell>
          <cell r="C159" t="str">
            <v>PUT</v>
          </cell>
          <cell r="D159">
            <v>100</v>
          </cell>
          <cell r="F159" t="str">
            <v>NYSE</v>
          </cell>
          <cell r="G159" t="str">
            <v>DRUG</v>
          </cell>
          <cell r="H159" t="str">
            <v>USA</v>
          </cell>
          <cell r="N159" t="str">
            <v>T-BVF.QX</v>
          </cell>
          <cell r="O159">
            <v>22.5</v>
          </cell>
          <cell r="P159">
            <v>35566</v>
          </cell>
          <cell r="Q159" t="str">
            <v>T-BVF</v>
          </cell>
          <cell r="R159" t="str">
            <v>USD</v>
          </cell>
          <cell r="S159" t="str">
            <v>Put Option</v>
          </cell>
          <cell r="U159" t="str">
            <v>Pharmaceuticals</v>
          </cell>
          <cell r="V159" t="str">
            <v>UNITED STATES OF AMERICA</v>
          </cell>
          <cell r="W159" t="str">
            <v>NEW YORK STOCK EXCHANGE</v>
          </cell>
          <cell r="Y159" t="str">
            <v>U.S. Dollar</v>
          </cell>
          <cell r="AJ159" t="str">
            <v>E</v>
          </cell>
          <cell r="AR159" t="str">
            <v>T-BVF.QX</v>
          </cell>
        </row>
        <row r="160">
          <cell r="A160" t="str">
            <v>T-BVF.RX</v>
          </cell>
          <cell r="B160" t="str">
            <v>BVF Jun 1997 22.5 Puts</v>
          </cell>
          <cell r="C160" t="str">
            <v>PUT</v>
          </cell>
          <cell r="D160">
            <v>100</v>
          </cell>
          <cell r="F160" t="str">
            <v>NYSE</v>
          </cell>
          <cell r="G160" t="str">
            <v>DRUG</v>
          </cell>
          <cell r="H160" t="str">
            <v>USA</v>
          </cell>
          <cell r="N160" t="str">
            <v>T-BVF.RX</v>
          </cell>
          <cell r="O160">
            <v>22.5</v>
          </cell>
          <cell r="P160">
            <v>35601</v>
          </cell>
          <cell r="Q160" t="str">
            <v>T-BVF</v>
          </cell>
          <cell r="R160" t="str">
            <v>USD</v>
          </cell>
          <cell r="S160" t="str">
            <v>Put Option</v>
          </cell>
          <cell r="U160" t="str">
            <v>Pharmaceuticals</v>
          </cell>
          <cell r="V160" t="str">
            <v>UNITED STATES OF AMERICA</v>
          </cell>
          <cell r="W160" t="str">
            <v>NEW YORK STOCK EXCHANGE</v>
          </cell>
          <cell r="Y160" t="str">
            <v>U.S. Dollar</v>
          </cell>
          <cell r="AJ160" t="str">
            <v>E</v>
          </cell>
          <cell r="AR160" t="str">
            <v>T-BVF.RX</v>
          </cell>
        </row>
        <row r="161">
          <cell r="A161" t="str">
            <v>T-BVF.SWAP</v>
          </cell>
          <cell r="B161" t="str">
            <v>BVF Equity Swap, $44.9375 11/30/1999</v>
          </cell>
          <cell r="C161" t="str">
            <v>SWP</v>
          </cell>
          <cell r="D161">
            <v>1</v>
          </cell>
          <cell r="F161" t="str">
            <v>OTC</v>
          </cell>
          <cell r="G161" t="str">
            <v>DRUG</v>
          </cell>
          <cell r="H161" t="str">
            <v>USA</v>
          </cell>
          <cell r="N161" t="str">
            <v>T-BVF.SWAP</v>
          </cell>
          <cell r="O161">
            <v>44.9375</v>
          </cell>
          <cell r="P161">
            <v>3</v>
          </cell>
          <cell r="Q161" t="str">
            <v>T-BVF</v>
          </cell>
          <cell r="R161" t="str">
            <v>USD</v>
          </cell>
          <cell r="S161" t="str">
            <v>Equity Swap</v>
          </cell>
          <cell r="U161" t="str">
            <v>Pharmaceuticals</v>
          </cell>
          <cell r="V161" t="str">
            <v>UNITED STATES OF AMERICA</v>
          </cell>
          <cell r="W161" t="str">
            <v>OVER THE COUNTER</v>
          </cell>
          <cell r="Y161" t="str">
            <v>U.S. Dollar</v>
          </cell>
          <cell r="AJ161" t="str">
            <v>E</v>
          </cell>
          <cell r="AR161" t="str">
            <v>T-BVF.SWAP</v>
          </cell>
        </row>
        <row r="162">
          <cell r="A162" t="str">
            <v>T-BVF.XF</v>
          </cell>
          <cell r="B162" t="str">
            <v>BVF Dec 1997 17.5 Puts</v>
          </cell>
          <cell r="C162" t="str">
            <v>PUT</v>
          </cell>
          <cell r="D162">
            <v>100</v>
          </cell>
          <cell r="F162" t="str">
            <v>NYSE</v>
          </cell>
          <cell r="G162" t="str">
            <v>DRUG</v>
          </cell>
          <cell r="H162" t="str">
            <v>USA</v>
          </cell>
          <cell r="N162" t="str">
            <v>T-BVF.XF</v>
          </cell>
          <cell r="O162">
            <v>17.5</v>
          </cell>
          <cell r="P162">
            <v>35783</v>
          </cell>
          <cell r="Q162" t="str">
            <v>T-BVF</v>
          </cell>
          <cell r="R162" t="str">
            <v>USD</v>
          </cell>
          <cell r="S162" t="str">
            <v>Put Option</v>
          </cell>
          <cell r="U162" t="str">
            <v>Pharmaceuticals</v>
          </cell>
          <cell r="V162" t="str">
            <v>UNITED STATES OF AMERICA</v>
          </cell>
          <cell r="W162" t="str">
            <v>NEW YORK STOCK EXCHANGE</v>
          </cell>
          <cell r="Y162" t="str">
            <v>U.S. Dollar</v>
          </cell>
          <cell r="AJ162" t="str">
            <v>E</v>
          </cell>
          <cell r="AR162" t="str">
            <v>T-BVF.XF</v>
          </cell>
        </row>
        <row r="163">
          <cell r="A163" t="str">
            <v>T-BWSI</v>
          </cell>
          <cell r="B163" t="str">
            <v>BioMedical Waste Systems Inc.</v>
          </cell>
          <cell r="C163" t="str">
            <v>STK</v>
          </cell>
          <cell r="D163">
            <v>1</v>
          </cell>
          <cell r="F163" t="str">
            <v>OTC</v>
          </cell>
          <cell r="G163" t="str">
            <v>WAST</v>
          </cell>
          <cell r="H163" t="str">
            <v>USA</v>
          </cell>
          <cell r="N163" t="str">
            <v>T-BWSI</v>
          </cell>
          <cell r="R163" t="str">
            <v>USD</v>
          </cell>
          <cell r="S163" t="str">
            <v>Stock</v>
          </cell>
          <cell r="U163" t="str">
            <v>Solid Waste Disposal</v>
          </cell>
          <cell r="V163" t="str">
            <v>UNITED STATES OF AMERICA</v>
          </cell>
          <cell r="W163" t="str">
            <v>OVER THE COUNTER</v>
          </cell>
          <cell r="Y163" t="str">
            <v>U.S. Dollar</v>
          </cell>
          <cell r="AJ163" t="str">
            <v>E</v>
          </cell>
          <cell r="AR163" t="str">
            <v>T-BWSI</v>
          </cell>
        </row>
        <row r="164">
          <cell r="A164" t="str">
            <v>T-BWSI.7S</v>
          </cell>
          <cell r="B164" t="str">
            <v>Biomedical Waste Bonds</v>
          </cell>
          <cell r="C164" t="str">
            <v>CON</v>
          </cell>
          <cell r="D164">
            <v>10</v>
          </cell>
          <cell r="F164" t="str">
            <v>OTC</v>
          </cell>
          <cell r="G164" t="str">
            <v>WAST</v>
          </cell>
          <cell r="H164" t="str">
            <v>USA</v>
          </cell>
          <cell r="N164" t="str">
            <v>T-BWSI.75</v>
          </cell>
          <cell r="R164" t="str">
            <v>USD</v>
          </cell>
          <cell r="S164" t="str">
            <v>Convertible Bonds</v>
          </cell>
          <cell r="U164" t="str">
            <v>Solid Waste Disposal</v>
          </cell>
          <cell r="V164" t="str">
            <v>UNITED STATES OF AMERICA</v>
          </cell>
          <cell r="W164" t="str">
            <v>OVER THE COUNTER</v>
          </cell>
          <cell r="Y164" t="str">
            <v>U.S. Dollar</v>
          </cell>
          <cell r="AI164">
            <v>1000</v>
          </cell>
          <cell r="AJ164" t="str">
            <v>D</v>
          </cell>
          <cell r="AK164">
            <v>36175</v>
          </cell>
          <cell r="AL164">
            <v>34561</v>
          </cell>
          <cell r="AM164">
            <v>6</v>
          </cell>
          <cell r="AN164" t="str">
            <v>360</v>
          </cell>
          <cell r="AO164" t="str">
            <v>30/360</v>
          </cell>
          <cell r="AP164">
            <v>7</v>
          </cell>
          <cell r="AQ164">
            <v>34714</v>
          </cell>
          <cell r="AR164" t="str">
            <v>T-BWSI.75</v>
          </cell>
        </row>
        <row r="165">
          <cell r="A165" t="str">
            <v>T-BWSQE</v>
          </cell>
          <cell r="B165" t="str">
            <v>Biomedical Waste Systems Inc.</v>
          </cell>
          <cell r="C165" t="str">
            <v>STK</v>
          </cell>
          <cell r="D165">
            <v>1</v>
          </cell>
          <cell r="F165" t="str">
            <v>OTC</v>
          </cell>
          <cell r="G165" t="str">
            <v>WAST</v>
          </cell>
          <cell r="H165" t="str">
            <v>USA</v>
          </cell>
          <cell r="N165" t="str">
            <v>T-BWSQE</v>
          </cell>
          <cell r="R165" t="str">
            <v>USD</v>
          </cell>
          <cell r="S165" t="str">
            <v>Stock</v>
          </cell>
          <cell r="U165" t="str">
            <v>Solid Waste Disposal</v>
          </cell>
          <cell r="V165" t="str">
            <v>UNITED STATES OF AMERICA</v>
          </cell>
          <cell r="W165" t="str">
            <v>OVER THE COUNTER</v>
          </cell>
          <cell r="Y165" t="str">
            <v>U.S. Dollar</v>
          </cell>
          <cell r="AJ165" t="str">
            <v>E</v>
          </cell>
          <cell r="AR165" t="str">
            <v>T-BWSQE</v>
          </cell>
        </row>
        <row r="166">
          <cell r="A166" t="str">
            <v>T-BXM</v>
          </cell>
          <cell r="B166" t="str">
            <v>Biomatrix Inc.</v>
          </cell>
          <cell r="C166" t="str">
            <v>STK</v>
          </cell>
          <cell r="D166">
            <v>1</v>
          </cell>
          <cell r="F166" t="str">
            <v>NYSE</v>
          </cell>
          <cell r="G166" t="str">
            <v>MEDS</v>
          </cell>
          <cell r="H166" t="str">
            <v>USA</v>
          </cell>
          <cell r="N166" t="str">
            <v>T-BXM</v>
          </cell>
          <cell r="R166" t="str">
            <v>USD</v>
          </cell>
          <cell r="S166" t="str">
            <v>Stock</v>
          </cell>
          <cell r="U166" t="str">
            <v>Medical Products</v>
          </cell>
          <cell r="V166" t="str">
            <v>UNITED STATES OF AMERICA</v>
          </cell>
          <cell r="W166" t="str">
            <v>NEW YORK STOCK EXCHANGE</v>
          </cell>
          <cell r="Y166" t="str">
            <v>U.S. Dollar</v>
          </cell>
          <cell r="AJ166" t="str">
            <v>E</v>
          </cell>
          <cell r="AR166" t="str">
            <v>T-BXM</v>
          </cell>
        </row>
        <row r="167">
          <cell r="A167" t="str">
            <v>T-BXM.EG</v>
          </cell>
          <cell r="B167" t="str">
            <v>BXM May 35 Calls</v>
          </cell>
          <cell r="C167" t="str">
            <v>CAL</v>
          </cell>
          <cell r="D167">
            <v>100</v>
          </cell>
          <cell r="F167" t="str">
            <v>NYSE</v>
          </cell>
          <cell r="G167" t="str">
            <v>DRUG</v>
          </cell>
          <cell r="H167" t="str">
            <v>USA</v>
          </cell>
          <cell r="N167" t="str">
            <v>T-BXM.EG</v>
          </cell>
          <cell r="O167">
            <v>35</v>
          </cell>
          <cell r="P167">
            <v>36302</v>
          </cell>
          <cell r="Q167" t="str">
            <v>T-BXM</v>
          </cell>
          <cell r="R167" t="str">
            <v>USD</v>
          </cell>
          <cell r="S167" t="str">
            <v>Call Option</v>
          </cell>
          <cell r="U167" t="str">
            <v>Pharmaceuticals</v>
          </cell>
          <cell r="V167" t="str">
            <v>UNITED STATES OF AMERICA</v>
          </cell>
          <cell r="W167" t="str">
            <v>NEW YORK STOCK EXCHANGE</v>
          </cell>
          <cell r="Y167" t="str">
            <v>U.S. Dollar</v>
          </cell>
          <cell r="AJ167" t="str">
            <v>E</v>
          </cell>
          <cell r="AR167" t="str">
            <v>T-BXM.EG</v>
          </cell>
        </row>
        <row r="168">
          <cell r="A168" t="str">
            <v>T-BXM.EN</v>
          </cell>
          <cell r="B168" t="str">
            <v>BXM May 1999 70 Calls</v>
          </cell>
          <cell r="C168" t="str">
            <v>CAL</v>
          </cell>
          <cell r="D168">
            <v>100</v>
          </cell>
          <cell r="F168" t="str">
            <v>NYSE</v>
          </cell>
          <cell r="G168" t="str">
            <v>MEDS</v>
          </cell>
          <cell r="H168" t="str">
            <v>USA</v>
          </cell>
          <cell r="N168" t="str">
            <v>T-BXM.EN</v>
          </cell>
          <cell r="O168">
            <v>70</v>
          </cell>
          <cell r="P168">
            <v>36301</v>
          </cell>
          <cell r="Q168" t="str">
            <v>T-BXM</v>
          </cell>
          <cell r="R168" t="str">
            <v>USD</v>
          </cell>
          <cell r="S168" t="str">
            <v>Call Option</v>
          </cell>
          <cell r="U168" t="str">
            <v>Medical Products</v>
          </cell>
          <cell r="V168" t="str">
            <v>UNITED STATES OF AMERICA</v>
          </cell>
          <cell r="W168" t="str">
            <v>NEW YORK STOCK EXCHANGE</v>
          </cell>
          <cell r="Y168" t="str">
            <v>U.S. Dollar</v>
          </cell>
          <cell r="AJ168" t="str">
            <v>E</v>
          </cell>
          <cell r="AR168" t="str">
            <v>T-BXM.EN</v>
          </cell>
        </row>
        <row r="169">
          <cell r="A169" t="str">
            <v>T-BXM.HG</v>
          </cell>
          <cell r="B169" t="str">
            <v>BXM August 1999 35 Calls</v>
          </cell>
          <cell r="C169" t="str">
            <v>CAL</v>
          </cell>
          <cell r="D169">
            <v>100</v>
          </cell>
          <cell r="F169" t="str">
            <v>NYSE</v>
          </cell>
          <cell r="G169" t="str">
            <v>DRUG</v>
          </cell>
          <cell r="H169" t="str">
            <v>USA</v>
          </cell>
          <cell r="N169" t="str">
            <v>T-BXM.HG</v>
          </cell>
          <cell r="O169">
            <v>35</v>
          </cell>
          <cell r="P169">
            <v>36393</v>
          </cell>
          <cell r="Q169" t="str">
            <v>T-BXM</v>
          </cell>
          <cell r="R169" t="str">
            <v>USD</v>
          </cell>
          <cell r="S169" t="str">
            <v>Call Option</v>
          </cell>
          <cell r="U169" t="str">
            <v>Pharmaceuticals</v>
          </cell>
          <cell r="V169" t="str">
            <v>UNITED STATES OF AMERICA</v>
          </cell>
          <cell r="W169" t="str">
            <v>NEW YORK STOCK EXCHANGE</v>
          </cell>
          <cell r="Y169" t="str">
            <v>U.S. Dollar</v>
          </cell>
          <cell r="AJ169" t="str">
            <v>E</v>
          </cell>
          <cell r="AR169" t="str">
            <v>T-BXM.HG</v>
          </cell>
        </row>
        <row r="170">
          <cell r="A170" t="str">
            <v>T-BXM.HK</v>
          </cell>
          <cell r="B170" t="str">
            <v>BXM Aug 1999 55 Calls</v>
          </cell>
          <cell r="C170" t="str">
            <v>CAL</v>
          </cell>
          <cell r="D170">
            <v>100</v>
          </cell>
          <cell r="F170" t="str">
            <v>NYSE</v>
          </cell>
          <cell r="G170" t="str">
            <v>MEDS</v>
          </cell>
          <cell r="H170" t="str">
            <v>USA</v>
          </cell>
          <cell r="N170" t="str">
            <v>T-BXM.HK</v>
          </cell>
          <cell r="O170">
            <v>55</v>
          </cell>
          <cell r="P170">
            <v>36392</v>
          </cell>
          <cell r="Q170" t="str">
            <v>T-BXM</v>
          </cell>
          <cell r="R170" t="str">
            <v>USD</v>
          </cell>
          <cell r="S170" t="str">
            <v>Call Option</v>
          </cell>
          <cell r="U170" t="str">
            <v>Medical Products</v>
          </cell>
          <cell r="V170" t="str">
            <v>UNITED STATES OF AMERICA</v>
          </cell>
          <cell r="W170" t="str">
            <v>NEW YORK STOCK EXCHANGE</v>
          </cell>
          <cell r="Y170" t="str">
            <v>U.S. Dollar</v>
          </cell>
          <cell r="AJ170" t="str">
            <v>E</v>
          </cell>
          <cell r="AR170" t="str">
            <v>T-BXM.HK</v>
          </cell>
        </row>
        <row r="171">
          <cell r="A171" t="str">
            <v>T-BXM.HY</v>
          </cell>
          <cell r="B171" t="str">
            <v>BXM Aug 1999 27.5 Calls</v>
          </cell>
          <cell r="C171" t="str">
            <v>CAL</v>
          </cell>
          <cell r="D171">
            <v>100</v>
          </cell>
          <cell r="F171" t="str">
            <v>NYSE</v>
          </cell>
          <cell r="G171" t="str">
            <v>DRUG</v>
          </cell>
          <cell r="H171" t="str">
            <v>USA</v>
          </cell>
          <cell r="N171" t="str">
            <v>T-BXM.HY</v>
          </cell>
          <cell r="O171">
            <v>27.5</v>
          </cell>
          <cell r="P171">
            <v>36484</v>
          </cell>
          <cell r="Q171" t="str">
            <v>T-BXM</v>
          </cell>
          <cell r="R171" t="str">
            <v>USD</v>
          </cell>
          <cell r="S171" t="str">
            <v>Call Option</v>
          </cell>
          <cell r="U171" t="str">
            <v>Pharmaceuticals</v>
          </cell>
          <cell r="V171" t="str">
            <v>UNITED STATES OF AMERICA</v>
          </cell>
          <cell r="W171" t="str">
            <v>NEW YORK STOCK EXCHANGE</v>
          </cell>
          <cell r="Y171" t="str">
            <v>U.S. Dollar</v>
          </cell>
          <cell r="AJ171" t="str">
            <v>E</v>
          </cell>
          <cell r="AR171" t="str">
            <v>T-BXM.HY</v>
          </cell>
        </row>
        <row r="172">
          <cell r="A172" t="str">
            <v>T-BXM.HZ</v>
          </cell>
          <cell r="B172" t="str">
            <v>BXM August 1999 32.5 Calls</v>
          </cell>
          <cell r="C172" t="str">
            <v>CAL</v>
          </cell>
          <cell r="D172">
            <v>100</v>
          </cell>
          <cell r="F172" t="str">
            <v>NYSE</v>
          </cell>
          <cell r="G172" t="str">
            <v>DRUG</v>
          </cell>
          <cell r="H172" t="str">
            <v>USA</v>
          </cell>
          <cell r="N172" t="str">
            <v>T-BXM.HZ</v>
          </cell>
          <cell r="O172">
            <v>32.5</v>
          </cell>
          <cell r="P172">
            <v>36393</v>
          </cell>
          <cell r="Q172" t="str">
            <v>T-BXM</v>
          </cell>
          <cell r="R172" t="str">
            <v>USD</v>
          </cell>
          <cell r="S172" t="str">
            <v>Call Option</v>
          </cell>
          <cell r="U172" t="str">
            <v>Pharmaceuticals</v>
          </cell>
          <cell r="V172" t="str">
            <v>UNITED STATES OF AMERICA</v>
          </cell>
          <cell r="W172" t="str">
            <v>NEW YORK STOCK EXCHANGE</v>
          </cell>
          <cell r="Y172" t="str">
            <v>U.S. Dollar</v>
          </cell>
          <cell r="AJ172" t="str">
            <v>E</v>
          </cell>
          <cell r="AR172" t="str">
            <v>T-BXM.HZ</v>
          </cell>
        </row>
        <row r="173">
          <cell r="A173" t="str">
            <v>T-BXM.JH</v>
          </cell>
          <cell r="B173" t="str">
            <v>BXM Oct 1998 40 Calls</v>
          </cell>
          <cell r="C173" t="str">
            <v>CAL</v>
          </cell>
          <cell r="D173">
            <v>100</v>
          </cell>
          <cell r="F173" t="str">
            <v>NYSE</v>
          </cell>
          <cell r="G173" t="str">
            <v>HEAL</v>
          </cell>
          <cell r="H173" t="str">
            <v>USA</v>
          </cell>
          <cell r="N173" t="str">
            <v>T-BXM.JH</v>
          </cell>
          <cell r="O173">
            <v>40</v>
          </cell>
          <cell r="P173">
            <v>36084</v>
          </cell>
          <cell r="Q173" t="str">
            <v>T-BXM</v>
          </cell>
          <cell r="R173" t="str">
            <v>USD</v>
          </cell>
          <cell r="S173" t="str">
            <v>Call Option</v>
          </cell>
          <cell r="U173" t="str">
            <v>Healthcare</v>
          </cell>
          <cell r="V173" t="str">
            <v>UNITED STATES OF AMERICA</v>
          </cell>
          <cell r="W173" t="str">
            <v>NEW YORK STOCK EXCHANGE</v>
          </cell>
          <cell r="Y173" t="str">
            <v>U.S. Dollar</v>
          </cell>
          <cell r="AJ173" t="str">
            <v>E</v>
          </cell>
          <cell r="AR173" t="str">
            <v>T-BXM.JH</v>
          </cell>
        </row>
        <row r="174">
          <cell r="A174" t="str">
            <v>T-BXM.KE</v>
          </cell>
          <cell r="B174" t="str">
            <v>BXM Nov 1999 25 Calls</v>
          </cell>
          <cell r="C174" t="str">
            <v>CAL</v>
          </cell>
          <cell r="D174">
            <v>100</v>
          </cell>
          <cell r="F174" t="str">
            <v>NYSE</v>
          </cell>
          <cell r="G174" t="str">
            <v>DRUG</v>
          </cell>
          <cell r="H174" t="str">
            <v>USA</v>
          </cell>
          <cell r="N174" t="str">
            <v>T-BXM.KE</v>
          </cell>
          <cell r="O174">
            <v>25</v>
          </cell>
          <cell r="P174">
            <v>36484</v>
          </cell>
          <cell r="Q174" t="str">
            <v>T-BXM</v>
          </cell>
          <cell r="R174" t="str">
            <v>USD</v>
          </cell>
          <cell r="S174" t="str">
            <v>Call Option</v>
          </cell>
          <cell r="U174" t="str">
            <v>Pharmaceuticals</v>
          </cell>
          <cell r="V174" t="str">
            <v>UNITED STATES OF AMERICA</v>
          </cell>
          <cell r="W174" t="str">
            <v>NEW YORK STOCK EXCHANGE</v>
          </cell>
          <cell r="Y174" t="str">
            <v>U.S. Dollar</v>
          </cell>
          <cell r="AJ174" t="str">
            <v>E</v>
          </cell>
          <cell r="AR174" t="str">
            <v>T-BXM.KE</v>
          </cell>
        </row>
        <row r="175">
          <cell r="A175" t="str">
            <v>T-BXM.KO</v>
          </cell>
          <cell r="B175" t="str">
            <v>BXM Nov 1999 75 Calls</v>
          </cell>
          <cell r="C175" t="str">
            <v>CAL</v>
          </cell>
          <cell r="D175">
            <v>100</v>
          </cell>
          <cell r="F175" t="str">
            <v>NYSE</v>
          </cell>
          <cell r="G175" t="str">
            <v>MEDS</v>
          </cell>
          <cell r="H175" t="str">
            <v>USA</v>
          </cell>
          <cell r="N175" t="str">
            <v>T-BXM.KO</v>
          </cell>
          <cell r="O175">
            <v>75</v>
          </cell>
          <cell r="P175">
            <v>36483</v>
          </cell>
          <cell r="Q175" t="str">
            <v>T-BXM</v>
          </cell>
          <cell r="R175" t="str">
            <v>USD</v>
          </cell>
          <cell r="S175" t="str">
            <v>Call Option</v>
          </cell>
          <cell r="U175" t="str">
            <v>Medical Products</v>
          </cell>
          <cell r="V175" t="str">
            <v>UNITED STATES OF AMERICA</v>
          </cell>
          <cell r="W175" t="str">
            <v>NEW YORK STOCK EXCHANGE</v>
          </cell>
          <cell r="Y175" t="str">
            <v>U.S. Dollar</v>
          </cell>
          <cell r="AJ175" t="str">
            <v>E</v>
          </cell>
          <cell r="AR175" t="str">
            <v>T-BXM.KO</v>
          </cell>
        </row>
        <row r="176">
          <cell r="A176" t="str">
            <v>T-BXM.KU</v>
          </cell>
          <cell r="B176" t="str">
            <v>BXM Nov 1999 37.5 Calls</v>
          </cell>
          <cell r="C176" t="str">
            <v>CAL</v>
          </cell>
          <cell r="D176">
            <v>100</v>
          </cell>
          <cell r="F176" t="str">
            <v>NYSE</v>
          </cell>
          <cell r="G176" t="str">
            <v>DRUG</v>
          </cell>
          <cell r="H176" t="str">
            <v>USA</v>
          </cell>
          <cell r="N176" t="str">
            <v>T-BXM.KU</v>
          </cell>
          <cell r="O176">
            <v>37.5</v>
          </cell>
          <cell r="P176">
            <v>36484</v>
          </cell>
          <cell r="Q176" t="str">
            <v>T-BXM</v>
          </cell>
          <cell r="R176" t="str">
            <v>USD</v>
          </cell>
          <cell r="S176" t="str">
            <v>Call Option</v>
          </cell>
          <cell r="U176" t="str">
            <v>Pharmaceuticals</v>
          </cell>
          <cell r="V176" t="str">
            <v>UNITED STATES OF AMERICA</v>
          </cell>
          <cell r="W176" t="str">
            <v>NEW YORK STOCK EXCHANGE</v>
          </cell>
          <cell r="Y176" t="str">
            <v>U.S. Dollar</v>
          </cell>
          <cell r="AJ176" t="str">
            <v>E</v>
          </cell>
          <cell r="AR176" t="str">
            <v>T-BXM.KU</v>
          </cell>
        </row>
        <row r="177">
          <cell r="A177" t="str">
            <v>T-BXM.SWAP</v>
          </cell>
          <cell r="B177" t="str">
            <v>BXM $57.45 24 Month Swap</v>
          </cell>
          <cell r="C177" t="str">
            <v>STK</v>
          </cell>
          <cell r="D177">
            <v>1</v>
          </cell>
          <cell r="F177" t="str">
            <v>NYSE</v>
          </cell>
          <cell r="G177" t="str">
            <v>MEDS</v>
          </cell>
          <cell r="H177" t="str">
            <v>USA</v>
          </cell>
          <cell r="N177" t="str">
            <v>T-BXM.SWAP</v>
          </cell>
          <cell r="O177">
            <v>57.45</v>
          </cell>
          <cell r="P177">
            <v>397</v>
          </cell>
          <cell r="Q177" t="str">
            <v>T-BXM</v>
          </cell>
          <cell r="R177" t="str">
            <v>USD</v>
          </cell>
          <cell r="S177" t="str">
            <v>Stock</v>
          </cell>
          <cell r="U177" t="str">
            <v>Medical Products</v>
          </cell>
          <cell r="V177" t="str">
            <v>UNITED STATES OF AMERICA</v>
          </cell>
          <cell r="W177" t="str">
            <v>NEW YORK STOCK EXCHANGE</v>
          </cell>
          <cell r="Y177" t="str">
            <v>U.S. Dollar</v>
          </cell>
          <cell r="AJ177" t="str">
            <v>E</v>
          </cell>
          <cell r="AR177" t="str">
            <v>T-BXM.SWAP</v>
          </cell>
        </row>
        <row r="178">
          <cell r="A178" t="str">
            <v>T-BXM.WE</v>
          </cell>
          <cell r="B178" t="str">
            <v>BXM Nov 1999 25 Puts</v>
          </cell>
          <cell r="C178" t="str">
            <v>PUT</v>
          </cell>
          <cell r="D178">
            <v>100</v>
          </cell>
          <cell r="F178" t="str">
            <v>NYSE</v>
          </cell>
          <cell r="G178" t="str">
            <v>DRUG</v>
          </cell>
          <cell r="H178" t="str">
            <v>USA</v>
          </cell>
          <cell r="N178" t="str">
            <v>T-BXM.WE</v>
          </cell>
          <cell r="O178">
            <v>25</v>
          </cell>
          <cell r="P178">
            <v>36484</v>
          </cell>
          <cell r="Q178" t="str">
            <v>T-BXM</v>
          </cell>
          <cell r="R178" t="str">
            <v>USD</v>
          </cell>
          <cell r="S178" t="str">
            <v>Put Option</v>
          </cell>
          <cell r="U178" t="str">
            <v>Pharmaceuticals</v>
          </cell>
          <cell r="V178" t="str">
            <v>UNITED STATES OF AMERICA</v>
          </cell>
          <cell r="W178" t="str">
            <v>NEW YORK STOCK EXCHANGE</v>
          </cell>
          <cell r="Y178" t="str">
            <v>U.S. Dollar</v>
          </cell>
          <cell r="AJ178" t="str">
            <v>E</v>
          </cell>
          <cell r="AR178" t="str">
            <v>T-BXM.WE</v>
          </cell>
        </row>
        <row r="179">
          <cell r="A179" t="str">
            <v>T-BXM.WO</v>
          </cell>
          <cell r="B179" t="str">
            <v>BXM Nov. 1999 75 Puts</v>
          </cell>
          <cell r="C179" t="str">
            <v>PUT</v>
          </cell>
          <cell r="D179">
            <v>100</v>
          </cell>
          <cell r="F179" t="str">
            <v>NYSE</v>
          </cell>
          <cell r="G179" t="str">
            <v>MEDS</v>
          </cell>
          <cell r="H179" t="str">
            <v>USA</v>
          </cell>
          <cell r="N179" t="str">
            <v>T-BXM.WO</v>
          </cell>
          <cell r="O179">
            <v>75</v>
          </cell>
          <cell r="P179">
            <v>36483</v>
          </cell>
          <cell r="Q179" t="str">
            <v>T-BXM</v>
          </cell>
          <cell r="R179" t="str">
            <v>USD</v>
          </cell>
          <cell r="S179" t="str">
            <v>Put Option</v>
          </cell>
          <cell r="U179" t="str">
            <v>Medical Products</v>
          </cell>
          <cell r="V179" t="str">
            <v>UNITED STATES OF AMERICA</v>
          </cell>
          <cell r="W179" t="str">
            <v>NEW YORK STOCK EXCHANGE</v>
          </cell>
          <cell r="Y179" t="str">
            <v>U.S. Dollar</v>
          </cell>
          <cell r="AJ179" t="str">
            <v>E</v>
          </cell>
          <cell r="AR179" t="str">
            <v>T-BXM.WO</v>
          </cell>
        </row>
        <row r="180">
          <cell r="A180" t="str">
            <v>T-BXM.WU</v>
          </cell>
          <cell r="B180" t="str">
            <v>BXM Nov 1999 37.5 Puts</v>
          </cell>
          <cell r="C180" t="str">
            <v>PUT</v>
          </cell>
          <cell r="D180">
            <v>100</v>
          </cell>
          <cell r="F180" t="str">
            <v>NYSE</v>
          </cell>
          <cell r="G180" t="str">
            <v>DRUG</v>
          </cell>
          <cell r="H180" t="str">
            <v>USA</v>
          </cell>
          <cell r="N180" t="str">
            <v>T-BXM.WU</v>
          </cell>
          <cell r="O180">
            <v>37.5</v>
          </cell>
          <cell r="P180">
            <v>36483</v>
          </cell>
          <cell r="Q180" t="str">
            <v>T-BXM</v>
          </cell>
          <cell r="R180" t="str">
            <v>USD</v>
          </cell>
          <cell r="S180" t="str">
            <v>Put Option</v>
          </cell>
          <cell r="U180" t="str">
            <v>Pharmaceuticals</v>
          </cell>
          <cell r="V180" t="str">
            <v>UNITED STATES OF AMERICA</v>
          </cell>
          <cell r="W180" t="str">
            <v>NEW YORK STOCK EXCHANGE</v>
          </cell>
          <cell r="Y180" t="str">
            <v>U.S. Dollar</v>
          </cell>
          <cell r="AJ180" t="str">
            <v>E</v>
          </cell>
          <cell r="AR180" t="str">
            <v>T-BXM.WU</v>
          </cell>
        </row>
        <row r="181">
          <cell r="A181" t="str">
            <v>T-BYD</v>
          </cell>
          <cell r="B181" t="str">
            <v>Boyd Gaming Corp.</v>
          </cell>
          <cell r="C181" t="str">
            <v>STK</v>
          </cell>
          <cell r="D181">
            <v>1</v>
          </cell>
          <cell r="F181" t="str">
            <v>NYSE</v>
          </cell>
          <cell r="G181" t="str">
            <v>CASI</v>
          </cell>
          <cell r="H181" t="str">
            <v>USA</v>
          </cell>
          <cell r="J181" t="str">
            <v>103304101</v>
          </cell>
          <cell r="N181" t="str">
            <v>T-BYD</v>
          </cell>
          <cell r="R181" t="str">
            <v>USD</v>
          </cell>
          <cell r="S181" t="str">
            <v>Stock</v>
          </cell>
          <cell r="U181" t="str">
            <v>Casinos</v>
          </cell>
          <cell r="V181" t="str">
            <v>UNITED STATES OF AMERICA</v>
          </cell>
          <cell r="W181" t="str">
            <v>NEW YORK STOCK EXCHANGE</v>
          </cell>
          <cell r="Y181" t="str">
            <v>U.S. Dollar</v>
          </cell>
          <cell r="AJ181" t="str">
            <v>E</v>
          </cell>
          <cell r="AR181" t="str">
            <v>T-BYD</v>
          </cell>
        </row>
        <row r="182">
          <cell r="A182" t="str">
            <v>T-BYD2</v>
          </cell>
          <cell r="B182" t="str">
            <v>Boyd Gaming Corp -Paul</v>
          </cell>
          <cell r="C182" t="str">
            <v>STK</v>
          </cell>
          <cell r="D182">
            <v>1</v>
          </cell>
          <cell r="F182" t="str">
            <v>NYSE</v>
          </cell>
          <cell r="G182" t="str">
            <v>CASI</v>
          </cell>
          <cell r="H182" t="str">
            <v>USA</v>
          </cell>
          <cell r="J182" t="str">
            <v>103304101</v>
          </cell>
          <cell r="N182" t="str">
            <v>T-BYD2</v>
          </cell>
          <cell r="R182" t="str">
            <v>USD</v>
          </cell>
          <cell r="S182" t="str">
            <v>Stock</v>
          </cell>
          <cell r="U182" t="str">
            <v>Casinos</v>
          </cell>
          <cell r="V182" t="str">
            <v>UNITED STATES OF AMERICA</v>
          </cell>
          <cell r="W182" t="str">
            <v>NEW YORK STOCK EXCHANGE</v>
          </cell>
          <cell r="Y182" t="str">
            <v>U.S. Dollar</v>
          </cell>
          <cell r="AJ182" t="str">
            <v>E</v>
          </cell>
          <cell r="AR182" t="str">
            <v>T-BYD2</v>
          </cell>
        </row>
        <row r="183">
          <cell r="A183" t="str">
            <v>T-CACOA</v>
          </cell>
          <cell r="B183" t="str">
            <v>Cato Corporation</v>
          </cell>
          <cell r="C183" t="str">
            <v>STK</v>
          </cell>
          <cell r="D183">
            <v>1</v>
          </cell>
          <cell r="F183" t="str">
            <v>OTC</v>
          </cell>
          <cell r="G183" t="str">
            <v>RETA</v>
          </cell>
          <cell r="H183" t="str">
            <v>USA</v>
          </cell>
          <cell r="N183" t="str">
            <v>T-CACOA</v>
          </cell>
          <cell r="R183" t="str">
            <v>USD</v>
          </cell>
          <cell r="S183" t="str">
            <v>Stock</v>
          </cell>
          <cell r="U183" t="str">
            <v>Retail</v>
          </cell>
          <cell r="V183" t="str">
            <v>UNITED STATES OF AMERICA</v>
          </cell>
          <cell r="W183" t="str">
            <v>OVER THE COUNTER</v>
          </cell>
          <cell r="Y183" t="str">
            <v>U.S. Dollar</v>
          </cell>
          <cell r="AJ183" t="str">
            <v>E</v>
          </cell>
        </row>
        <row r="184">
          <cell r="A184" t="str">
            <v>T-CAI.B</v>
          </cell>
          <cell r="B184" t="str">
            <v>Continental Airlines Cl. B</v>
          </cell>
          <cell r="C184" t="str">
            <v>STK</v>
          </cell>
          <cell r="D184">
            <v>1</v>
          </cell>
          <cell r="F184" t="str">
            <v>NYSE</v>
          </cell>
          <cell r="G184" t="str">
            <v>AIRL</v>
          </cell>
          <cell r="H184" t="str">
            <v>USA</v>
          </cell>
          <cell r="N184" t="str">
            <v>T-CAI.B</v>
          </cell>
          <cell r="R184" t="str">
            <v>USD</v>
          </cell>
          <cell r="S184" t="str">
            <v>Stock</v>
          </cell>
          <cell r="U184" t="str">
            <v>Airlines</v>
          </cell>
          <cell r="V184" t="str">
            <v>UNITED STATES OF AMERICA</v>
          </cell>
          <cell r="W184" t="str">
            <v>NEW YORK STOCK EXCHANGE</v>
          </cell>
          <cell r="Y184" t="str">
            <v>U.S. Dollar</v>
          </cell>
          <cell r="AJ184" t="str">
            <v>E</v>
          </cell>
        </row>
        <row r="185">
          <cell r="A185" t="str">
            <v>T-CAI.GL</v>
          </cell>
          <cell r="B185" t="str">
            <v>Continental Air July 1996 60 Calls</v>
          </cell>
          <cell r="C185" t="str">
            <v>CAL</v>
          </cell>
          <cell r="D185">
            <v>100</v>
          </cell>
          <cell r="F185" t="str">
            <v>NYSE</v>
          </cell>
          <cell r="G185" t="str">
            <v>AIRL</v>
          </cell>
          <cell r="H185" t="str">
            <v>USA</v>
          </cell>
          <cell r="N185" t="str">
            <v>T-CAI.GL</v>
          </cell>
          <cell r="O185">
            <v>60</v>
          </cell>
          <cell r="P185">
            <v>35265</v>
          </cell>
          <cell r="Q185" t="str">
            <v>T-CAI.B</v>
          </cell>
          <cell r="R185" t="str">
            <v>USD</v>
          </cell>
          <cell r="S185" t="str">
            <v>Call Option</v>
          </cell>
          <cell r="U185" t="str">
            <v>Airlines</v>
          </cell>
          <cell r="V185" t="str">
            <v>UNITED STATES OF AMERICA</v>
          </cell>
          <cell r="W185" t="str">
            <v>NEW YORK STOCK EXCHANGE</v>
          </cell>
          <cell r="Y185" t="str">
            <v>U.S. Dollar</v>
          </cell>
          <cell r="AJ185" t="str">
            <v>E</v>
          </cell>
          <cell r="AR185" t="str">
            <v>T-CAI.GL</v>
          </cell>
        </row>
        <row r="186">
          <cell r="A186" t="str">
            <v>T-CAKE</v>
          </cell>
          <cell r="B186" t="str">
            <v>Cheesecake Factory</v>
          </cell>
          <cell r="C186" t="str">
            <v>STK</v>
          </cell>
          <cell r="D186">
            <v>1</v>
          </cell>
          <cell r="F186" t="str">
            <v>OTC</v>
          </cell>
          <cell r="G186" t="str">
            <v>REST</v>
          </cell>
          <cell r="H186" t="str">
            <v>USA</v>
          </cell>
          <cell r="J186" t="str">
            <v>163072101</v>
          </cell>
          <cell r="N186" t="str">
            <v>T-CAKE</v>
          </cell>
          <cell r="R186" t="str">
            <v>USD</v>
          </cell>
          <cell r="S186" t="str">
            <v>Stock</v>
          </cell>
          <cell r="U186" t="str">
            <v>Restaurants</v>
          </cell>
          <cell r="V186" t="str">
            <v>UNITED STATES OF AMERICA</v>
          </cell>
          <cell r="W186" t="str">
            <v>OVER THE COUNTER</v>
          </cell>
          <cell r="Y186" t="str">
            <v>U.S. Dollar</v>
          </cell>
          <cell r="AJ186" t="str">
            <v>E</v>
          </cell>
          <cell r="AR186" t="str">
            <v>T-CAKE</v>
          </cell>
        </row>
        <row r="187">
          <cell r="A187" t="str">
            <v>T-CALY</v>
          </cell>
          <cell r="B187" t="str">
            <v>Calypte Biomedical Corp</v>
          </cell>
          <cell r="C187" t="str">
            <v>STK</v>
          </cell>
          <cell r="D187">
            <v>1</v>
          </cell>
          <cell r="F187" t="str">
            <v>OTC</v>
          </cell>
          <cell r="G187" t="str">
            <v>HEAL</v>
          </cell>
          <cell r="H187" t="str">
            <v>USA</v>
          </cell>
          <cell r="N187" t="str">
            <v>T-CALY</v>
          </cell>
          <cell r="R187" t="str">
            <v>USD</v>
          </cell>
          <cell r="S187" t="str">
            <v>Stock</v>
          </cell>
          <cell r="U187" t="str">
            <v>Healthcare</v>
          </cell>
          <cell r="V187" t="str">
            <v>UNITED STATES OF AMERICA</v>
          </cell>
          <cell r="W187" t="str">
            <v>OVER THE COUNTER</v>
          </cell>
          <cell r="Y187" t="str">
            <v>U.S. Dollar</v>
          </cell>
          <cell r="AJ187" t="str">
            <v>E</v>
          </cell>
          <cell r="AR187" t="str">
            <v>T-CALY</v>
          </cell>
        </row>
        <row r="188">
          <cell r="A188" t="str">
            <v>T-CAMH</v>
          </cell>
          <cell r="B188" t="str">
            <v>Cambridge Heart</v>
          </cell>
          <cell r="C188" t="str">
            <v>STK</v>
          </cell>
          <cell r="D188">
            <v>1</v>
          </cell>
          <cell r="F188" t="str">
            <v>OTC</v>
          </cell>
          <cell r="G188" t="str">
            <v>MEDS</v>
          </cell>
          <cell r="H188" t="str">
            <v>USA</v>
          </cell>
          <cell r="J188" t="str">
            <v>131910101</v>
          </cell>
          <cell r="N188" t="str">
            <v>T-CAMH</v>
          </cell>
          <cell r="R188" t="str">
            <v>USD</v>
          </cell>
          <cell r="S188" t="str">
            <v>Stock</v>
          </cell>
          <cell r="U188" t="str">
            <v>Medical Products</v>
          </cell>
          <cell r="V188" t="str">
            <v>UNITED STATES OF AMERICA</v>
          </cell>
          <cell r="W188" t="str">
            <v>OVER THE COUNTER</v>
          </cell>
          <cell r="Y188" t="str">
            <v>U.S. Dollar</v>
          </cell>
          <cell r="AJ188" t="str">
            <v>E</v>
          </cell>
          <cell r="AR188" t="str">
            <v>T-CAMH</v>
          </cell>
        </row>
        <row r="189">
          <cell r="A189" t="str">
            <v>T-CAMR4005</v>
          </cell>
          <cell r="B189" t="str">
            <v>AMR Corp.  MAY 1991 40 Calls</v>
          </cell>
          <cell r="C189" t="str">
            <v>CAL</v>
          </cell>
          <cell r="D189">
            <v>100</v>
          </cell>
          <cell r="F189" t="str">
            <v>NYSE</v>
          </cell>
          <cell r="G189" t="str">
            <v>AIRL</v>
          </cell>
          <cell r="H189" t="str">
            <v>USA</v>
          </cell>
          <cell r="N189" t="str">
            <v>T-CAMR4005</v>
          </cell>
          <cell r="O189">
            <v>40</v>
          </cell>
          <cell r="P189">
            <v>33375</v>
          </cell>
          <cell r="Q189" t="str">
            <v>T-AMR</v>
          </cell>
          <cell r="R189" t="str">
            <v>USD</v>
          </cell>
          <cell r="S189" t="str">
            <v>Call Option</v>
          </cell>
          <cell r="U189" t="str">
            <v>Airlines</v>
          </cell>
          <cell r="V189" t="str">
            <v>UNITED STATES OF AMERICA</v>
          </cell>
          <cell r="W189" t="str">
            <v>NEW YORK STOCK EXCHANGE</v>
          </cell>
          <cell r="Y189" t="str">
            <v>U.S. Dollar</v>
          </cell>
          <cell r="AJ189" t="str">
            <v>E</v>
          </cell>
          <cell r="AR189" t="str">
            <v>T-CAMR4005</v>
          </cell>
        </row>
        <row r="190">
          <cell r="A190" t="str">
            <v>T-CAMR4010</v>
          </cell>
          <cell r="B190" t="str">
            <v>AMR Corp. Oct 1990 40 Calls</v>
          </cell>
          <cell r="C190" t="str">
            <v>CAL</v>
          </cell>
          <cell r="D190">
            <v>100</v>
          </cell>
          <cell r="F190" t="str">
            <v>NYSE</v>
          </cell>
          <cell r="G190" t="str">
            <v>AIRL</v>
          </cell>
          <cell r="H190" t="str">
            <v>USA</v>
          </cell>
          <cell r="N190" t="str">
            <v>T-CAMR4010</v>
          </cell>
          <cell r="O190">
            <v>40</v>
          </cell>
          <cell r="P190">
            <v>33165</v>
          </cell>
          <cell r="Q190" t="str">
            <v>T-AMR</v>
          </cell>
          <cell r="R190" t="str">
            <v>USD</v>
          </cell>
          <cell r="S190" t="str">
            <v>Call Option</v>
          </cell>
          <cell r="U190" t="str">
            <v>Airlines</v>
          </cell>
          <cell r="V190" t="str">
            <v>UNITED STATES OF AMERICA</v>
          </cell>
          <cell r="W190" t="str">
            <v>NEW YORK STOCK EXCHANGE</v>
          </cell>
          <cell r="Y190" t="str">
            <v>U.S. Dollar</v>
          </cell>
          <cell r="AJ190" t="str">
            <v>E</v>
          </cell>
          <cell r="AR190" t="str">
            <v>T-CAMR4010</v>
          </cell>
        </row>
        <row r="191">
          <cell r="A191" t="str">
            <v>T-CATH</v>
          </cell>
          <cell r="B191" t="str">
            <v>Catherines Stores</v>
          </cell>
          <cell r="C191" t="str">
            <v>STK</v>
          </cell>
          <cell r="D191">
            <v>1</v>
          </cell>
          <cell r="F191" t="str">
            <v>OTC</v>
          </cell>
          <cell r="G191" t="str">
            <v>RETA</v>
          </cell>
          <cell r="H191" t="str">
            <v>USA</v>
          </cell>
          <cell r="N191" t="str">
            <v>T-CATH</v>
          </cell>
          <cell r="R191" t="str">
            <v>USD</v>
          </cell>
          <cell r="S191" t="str">
            <v>Stock</v>
          </cell>
          <cell r="U191" t="str">
            <v>Retail</v>
          </cell>
          <cell r="V191" t="str">
            <v>UNITED STATES OF AMERICA</v>
          </cell>
          <cell r="W191" t="str">
            <v>OVER THE COUNTER</v>
          </cell>
          <cell r="Y191" t="str">
            <v>U.S. Dollar</v>
          </cell>
          <cell r="AJ191" t="str">
            <v>E</v>
          </cell>
        </row>
        <row r="192">
          <cell r="A192" t="str">
            <v>T-CAW</v>
          </cell>
          <cell r="B192" t="str">
            <v>Caesar's World</v>
          </cell>
          <cell r="C192" t="str">
            <v>STK</v>
          </cell>
          <cell r="D192">
            <v>1</v>
          </cell>
          <cell r="F192" t="str">
            <v>NYSE</v>
          </cell>
          <cell r="G192" t="str">
            <v>CASI</v>
          </cell>
          <cell r="H192" t="str">
            <v>USA</v>
          </cell>
          <cell r="N192" t="str">
            <v>T-CAW</v>
          </cell>
          <cell r="R192" t="str">
            <v>USD</v>
          </cell>
          <cell r="S192" t="str">
            <v>Stock</v>
          </cell>
          <cell r="U192" t="str">
            <v>Casinos</v>
          </cell>
          <cell r="V192" t="str">
            <v>UNITED STATES OF AMERICA</v>
          </cell>
          <cell r="W192" t="str">
            <v>NEW YORK STOCK EXCHANGE</v>
          </cell>
          <cell r="Y192" t="str">
            <v>U.S. Dollar</v>
          </cell>
          <cell r="AJ192" t="str">
            <v>E</v>
          </cell>
        </row>
        <row r="193">
          <cell r="A193" t="str">
            <v>T-CBRA</v>
          </cell>
          <cell r="B193" t="str">
            <v>Cobra Golf</v>
          </cell>
          <cell r="C193" t="str">
            <v>STK</v>
          </cell>
          <cell r="D193">
            <v>1</v>
          </cell>
          <cell r="F193" t="str">
            <v>OTC</v>
          </cell>
          <cell r="G193" t="str">
            <v>CONS</v>
          </cell>
          <cell r="H193" t="str">
            <v>USA</v>
          </cell>
          <cell r="N193" t="str">
            <v>T-CBRA</v>
          </cell>
          <cell r="R193" t="str">
            <v>USD</v>
          </cell>
          <cell r="S193" t="str">
            <v>Stock</v>
          </cell>
          <cell r="U193" t="str">
            <v>Consumer Goods</v>
          </cell>
          <cell r="V193" t="str">
            <v>UNITED STATES OF AMERICA</v>
          </cell>
          <cell r="W193" t="str">
            <v>OVER THE COUNTER</v>
          </cell>
          <cell r="Y193" t="str">
            <v>U.S. Dollar</v>
          </cell>
          <cell r="AJ193" t="str">
            <v>E</v>
          </cell>
        </row>
        <row r="194">
          <cell r="A194" t="str">
            <v>T-CBS</v>
          </cell>
          <cell r="B194" t="str">
            <v>CBS</v>
          </cell>
          <cell r="C194" t="str">
            <v>STK</v>
          </cell>
          <cell r="D194">
            <v>1</v>
          </cell>
          <cell r="F194" t="str">
            <v>NYSE</v>
          </cell>
          <cell r="G194" t="str">
            <v>ENTM</v>
          </cell>
          <cell r="H194" t="str">
            <v>USA</v>
          </cell>
          <cell r="N194" t="str">
            <v>T-CBS</v>
          </cell>
          <cell r="R194" t="str">
            <v>USD</v>
          </cell>
          <cell r="S194" t="str">
            <v>Stock</v>
          </cell>
          <cell r="U194" t="str">
            <v>Entertainment</v>
          </cell>
          <cell r="V194" t="str">
            <v>UNITED STATES OF AMERICA</v>
          </cell>
          <cell r="W194" t="str">
            <v>NEW YORK STOCK EXCHANGE</v>
          </cell>
          <cell r="Y194" t="str">
            <v>U.S. Dollar</v>
          </cell>
          <cell r="AJ194" t="str">
            <v>E</v>
          </cell>
          <cell r="AR194" t="str">
            <v>T-CBS</v>
          </cell>
        </row>
        <row r="195">
          <cell r="A195" t="str">
            <v>T-CC</v>
          </cell>
          <cell r="B195" t="str">
            <v xml:space="preserve">Circuit City Strs  </v>
          </cell>
          <cell r="C195" t="str">
            <v>STK</v>
          </cell>
          <cell r="D195">
            <v>1</v>
          </cell>
          <cell r="F195" t="str">
            <v>NYSE</v>
          </cell>
          <cell r="G195" t="str">
            <v>RETA</v>
          </cell>
          <cell r="H195" t="str">
            <v>USA</v>
          </cell>
          <cell r="N195" t="str">
            <v>T-CC</v>
          </cell>
          <cell r="R195" t="str">
            <v>USD</v>
          </cell>
          <cell r="S195" t="str">
            <v>Stock</v>
          </cell>
          <cell r="U195" t="str">
            <v>Retail</v>
          </cell>
          <cell r="V195" t="str">
            <v>UNITED STATES OF AMERICA</v>
          </cell>
          <cell r="W195" t="str">
            <v>NEW YORK STOCK EXCHANGE</v>
          </cell>
          <cell r="Y195" t="str">
            <v>U.S. Dollar</v>
          </cell>
          <cell r="AJ195" t="str">
            <v>E</v>
          </cell>
        </row>
        <row r="196">
          <cell r="A196" t="str">
            <v>T-CCAR</v>
          </cell>
          <cell r="B196" t="str">
            <v>CCAir Inc.</v>
          </cell>
          <cell r="C196" t="str">
            <v>STK</v>
          </cell>
          <cell r="D196">
            <v>1</v>
          </cell>
          <cell r="F196" t="str">
            <v>OTC</v>
          </cell>
          <cell r="G196" t="str">
            <v>AIRL</v>
          </cell>
          <cell r="H196" t="str">
            <v>USA</v>
          </cell>
          <cell r="J196" t="str">
            <v>124868100</v>
          </cell>
          <cell r="N196" t="str">
            <v>T-CCAR</v>
          </cell>
          <cell r="R196" t="str">
            <v>USD</v>
          </cell>
          <cell r="S196" t="str">
            <v>Stock</v>
          </cell>
          <cell r="U196" t="str">
            <v>Airlines</v>
          </cell>
          <cell r="V196" t="str">
            <v>UNITED STATES OF AMERICA</v>
          </cell>
          <cell r="W196" t="str">
            <v>OVER THE COUNTER</v>
          </cell>
          <cell r="Y196" t="str">
            <v>U.S. Dollar</v>
          </cell>
          <cell r="AJ196" t="str">
            <v>E</v>
          </cell>
          <cell r="AR196" t="str">
            <v>T-CCAR</v>
          </cell>
        </row>
        <row r="197">
          <cell r="A197" t="str">
            <v>T-CCB</v>
          </cell>
          <cell r="B197" t="str">
            <v>Capital Cities/ABC</v>
          </cell>
          <cell r="C197" t="str">
            <v>STK</v>
          </cell>
          <cell r="D197">
            <v>1</v>
          </cell>
          <cell r="F197" t="str">
            <v>NYSE</v>
          </cell>
          <cell r="G197" t="str">
            <v>ENTM</v>
          </cell>
          <cell r="H197" t="str">
            <v>USA</v>
          </cell>
          <cell r="N197" t="str">
            <v>T-CCB</v>
          </cell>
          <cell r="R197" t="str">
            <v>USD</v>
          </cell>
          <cell r="S197" t="str">
            <v>Stock</v>
          </cell>
          <cell r="U197" t="str">
            <v>Entertainment</v>
          </cell>
          <cell r="V197" t="str">
            <v>UNITED STATES OF AMERICA</v>
          </cell>
          <cell r="W197" t="str">
            <v>NEW YORK STOCK EXCHANGE</v>
          </cell>
          <cell r="Y197" t="str">
            <v>U.S. Dollar</v>
          </cell>
          <cell r="AJ197" t="str">
            <v>E</v>
          </cell>
        </row>
        <row r="198">
          <cell r="A198" t="str">
            <v>T-CCI</v>
          </cell>
          <cell r="B198" t="str">
            <v>Citicorp</v>
          </cell>
          <cell r="C198" t="str">
            <v>STK</v>
          </cell>
          <cell r="D198">
            <v>1</v>
          </cell>
          <cell r="F198" t="str">
            <v>NYSE</v>
          </cell>
          <cell r="G198" t="str">
            <v>FINL</v>
          </cell>
          <cell r="H198" t="str">
            <v>USA</v>
          </cell>
          <cell r="N198" t="str">
            <v>T-CCI</v>
          </cell>
          <cell r="R198" t="str">
            <v>USD</v>
          </cell>
          <cell r="S198" t="str">
            <v>Stock</v>
          </cell>
          <cell r="U198" t="str">
            <v>Financial</v>
          </cell>
          <cell r="V198" t="str">
            <v>UNITED STATES OF AMERICA</v>
          </cell>
          <cell r="W198" t="str">
            <v>NEW YORK STOCK EXCHANGE</v>
          </cell>
          <cell r="Y198" t="str">
            <v>U.S. Dollar</v>
          </cell>
          <cell r="AJ198" t="str">
            <v>E</v>
          </cell>
          <cell r="AR198" t="str">
            <v>T-CCI</v>
          </cell>
        </row>
        <row r="199">
          <cell r="A199" t="str">
            <v>T-CCL</v>
          </cell>
          <cell r="B199" t="str">
            <v xml:space="preserve">Carnival Cruise    </v>
          </cell>
          <cell r="C199" t="str">
            <v>STK</v>
          </cell>
          <cell r="D199">
            <v>1</v>
          </cell>
          <cell r="F199" t="str">
            <v>NYSE</v>
          </cell>
          <cell r="G199" t="str">
            <v>ENTM</v>
          </cell>
          <cell r="H199" t="str">
            <v>USA</v>
          </cell>
          <cell r="N199" t="str">
            <v>T-CCL</v>
          </cell>
          <cell r="R199" t="str">
            <v>USD</v>
          </cell>
          <cell r="S199" t="str">
            <v>Stock</v>
          </cell>
          <cell r="U199" t="str">
            <v>Entertainment</v>
          </cell>
          <cell r="V199" t="str">
            <v>UNITED STATES OF AMERICA</v>
          </cell>
          <cell r="W199" t="str">
            <v>NEW YORK STOCK EXCHANGE</v>
          </cell>
          <cell r="Y199" t="str">
            <v>U.S. Dollar</v>
          </cell>
          <cell r="AJ199" t="str">
            <v>E</v>
          </cell>
        </row>
        <row r="200">
          <cell r="A200" t="str">
            <v>T-CCPRZ</v>
          </cell>
          <cell r="B200" t="str">
            <v>Coast Savings CPR Certificate Rights</v>
          </cell>
          <cell r="C200" t="str">
            <v>STK</v>
          </cell>
          <cell r="D200">
            <v>1</v>
          </cell>
          <cell r="F200" t="str">
            <v>OTC</v>
          </cell>
          <cell r="G200" t="str">
            <v>FINL</v>
          </cell>
          <cell r="H200" t="str">
            <v>USA</v>
          </cell>
          <cell r="N200" t="str">
            <v>T-CCPRZ</v>
          </cell>
          <cell r="R200" t="str">
            <v>USD</v>
          </cell>
          <cell r="S200" t="str">
            <v>Stock</v>
          </cell>
          <cell r="U200" t="str">
            <v>Financial</v>
          </cell>
          <cell r="V200" t="str">
            <v>UNITED STATES OF AMERICA</v>
          </cell>
          <cell r="W200" t="str">
            <v>OVER THE COUNTER</v>
          </cell>
          <cell r="Y200" t="str">
            <v>U.S. Dollar</v>
          </cell>
          <cell r="AJ200" t="str">
            <v>E</v>
          </cell>
          <cell r="AR200" t="str">
            <v>T-CCPRZ</v>
          </cell>
        </row>
        <row r="201">
          <cell r="A201" t="str">
            <v>T-CCR</v>
          </cell>
          <cell r="B201" t="str">
            <v>Countrywide Credit</v>
          </cell>
          <cell r="C201" t="str">
            <v>STK</v>
          </cell>
          <cell r="D201">
            <v>1</v>
          </cell>
          <cell r="F201" t="str">
            <v>NYSE</v>
          </cell>
          <cell r="G201" t="str">
            <v>FINL</v>
          </cell>
          <cell r="H201" t="str">
            <v>USA</v>
          </cell>
          <cell r="N201" t="str">
            <v>T-CCR</v>
          </cell>
          <cell r="R201" t="str">
            <v>USD</v>
          </cell>
          <cell r="S201" t="str">
            <v>Stock</v>
          </cell>
          <cell r="U201" t="str">
            <v>Financial</v>
          </cell>
          <cell r="V201" t="str">
            <v>UNITED STATES OF AMERICA</v>
          </cell>
          <cell r="W201" t="str">
            <v>NEW YORK STOCK EXCHANGE</v>
          </cell>
          <cell r="Y201" t="str">
            <v>U.S. Dollar</v>
          </cell>
          <cell r="AJ201" t="str">
            <v>E</v>
          </cell>
        </row>
        <row r="202">
          <cell r="A202" t="str">
            <v>T-CCS</v>
          </cell>
          <cell r="B202" t="str">
            <v>Castle &amp; Cook</v>
          </cell>
          <cell r="C202" t="str">
            <v>STK</v>
          </cell>
          <cell r="D202">
            <v>1</v>
          </cell>
          <cell r="F202" t="str">
            <v>NYSE</v>
          </cell>
          <cell r="G202" t="str">
            <v>HOME</v>
          </cell>
          <cell r="H202" t="str">
            <v>USA</v>
          </cell>
          <cell r="N202" t="str">
            <v>T-CCS</v>
          </cell>
          <cell r="R202" t="str">
            <v>USD</v>
          </cell>
          <cell r="S202" t="str">
            <v>Stock</v>
          </cell>
          <cell r="U202" t="str">
            <v>Home Building</v>
          </cell>
          <cell r="V202" t="str">
            <v>UNITED STATES OF AMERICA</v>
          </cell>
          <cell r="W202" t="str">
            <v>NEW YORK STOCK EXCHANGE</v>
          </cell>
          <cell r="Y202" t="str">
            <v>U.S. Dollar</v>
          </cell>
          <cell r="AJ202" t="str">
            <v>E</v>
          </cell>
          <cell r="AR202" t="str">
            <v>T-CCS</v>
          </cell>
        </row>
        <row r="203">
          <cell r="A203" t="str">
            <v>T-CCU</v>
          </cell>
          <cell r="B203" t="str">
            <v>Clear Channel Communications</v>
          </cell>
          <cell r="C203" t="str">
            <v>STK</v>
          </cell>
          <cell r="D203">
            <v>1</v>
          </cell>
          <cell r="F203" t="str">
            <v>NYSE</v>
          </cell>
          <cell r="G203" t="str">
            <v>BROD</v>
          </cell>
          <cell r="H203" t="str">
            <v>USA</v>
          </cell>
          <cell r="N203" t="str">
            <v>T-CCU</v>
          </cell>
          <cell r="R203" t="str">
            <v>USD</v>
          </cell>
          <cell r="S203" t="str">
            <v>Stock</v>
          </cell>
          <cell r="U203" t="str">
            <v>Broadcast/Advertising</v>
          </cell>
          <cell r="V203" t="str">
            <v>UNITED STATES OF AMERICA</v>
          </cell>
          <cell r="W203" t="str">
            <v>NEW YORK STOCK EXCHANGE</v>
          </cell>
          <cell r="Y203" t="str">
            <v>U.S. Dollar</v>
          </cell>
          <cell r="AJ203" t="str">
            <v>E</v>
          </cell>
          <cell r="AR203" t="str">
            <v>T-CCU</v>
          </cell>
        </row>
        <row r="204">
          <cell r="A204" t="str">
            <v>T-CDAL6505</v>
          </cell>
          <cell r="B204" t="str">
            <v>Delta Air May 1991 65 Calls</v>
          </cell>
          <cell r="C204" t="str">
            <v>CAL</v>
          </cell>
          <cell r="D204">
            <v>100</v>
          </cell>
          <cell r="F204" t="str">
            <v>NYSE</v>
          </cell>
          <cell r="G204" t="str">
            <v>AIRL</v>
          </cell>
          <cell r="H204" t="str">
            <v>USA</v>
          </cell>
          <cell r="N204" t="str">
            <v>T-CDAL6505</v>
          </cell>
          <cell r="O204">
            <v>65</v>
          </cell>
          <cell r="P204">
            <v>33375</v>
          </cell>
          <cell r="Q204" t="str">
            <v>T-DAL</v>
          </cell>
          <cell r="R204" t="str">
            <v>USD</v>
          </cell>
          <cell r="S204" t="str">
            <v>Call Option</v>
          </cell>
          <cell r="U204" t="str">
            <v>Airlines</v>
          </cell>
          <cell r="V204" t="str">
            <v>UNITED STATES OF AMERICA</v>
          </cell>
          <cell r="W204" t="str">
            <v>NEW YORK STOCK EXCHANGE</v>
          </cell>
          <cell r="Y204" t="str">
            <v>U.S. Dollar</v>
          </cell>
          <cell r="AJ204" t="str">
            <v>E</v>
          </cell>
          <cell r="AR204" t="str">
            <v>T-CDAL6505</v>
          </cell>
        </row>
        <row r="205">
          <cell r="A205" t="str">
            <v>T-CDL</v>
          </cell>
          <cell r="B205" t="str">
            <v>Citadel Holding Corp.</v>
          </cell>
          <cell r="C205" t="str">
            <v>STK</v>
          </cell>
          <cell r="D205">
            <v>1</v>
          </cell>
          <cell r="F205" t="str">
            <v>NYSE</v>
          </cell>
          <cell r="G205" t="str">
            <v>FINL</v>
          </cell>
          <cell r="H205" t="str">
            <v>USA</v>
          </cell>
          <cell r="N205" t="str">
            <v>T-CDL</v>
          </cell>
          <cell r="R205" t="str">
            <v>USD</v>
          </cell>
          <cell r="S205" t="str">
            <v>Stock</v>
          </cell>
          <cell r="U205" t="str">
            <v>Financial</v>
          </cell>
          <cell r="V205" t="str">
            <v>UNITED STATES OF AMERICA</v>
          </cell>
          <cell r="W205" t="str">
            <v>NEW YORK STOCK EXCHANGE</v>
          </cell>
          <cell r="Y205" t="str">
            <v>U.S. Dollar</v>
          </cell>
          <cell r="AJ205" t="str">
            <v>E</v>
          </cell>
        </row>
        <row r="206">
          <cell r="A206" t="str">
            <v>T-CELL</v>
          </cell>
          <cell r="B206" t="str">
            <v>Brightpoint Inc</v>
          </cell>
          <cell r="C206" t="str">
            <v>STK</v>
          </cell>
          <cell r="D206">
            <v>1</v>
          </cell>
          <cell r="F206" t="str">
            <v>OTC</v>
          </cell>
          <cell r="G206" t="str">
            <v>TECH</v>
          </cell>
          <cell r="H206" t="str">
            <v>USA</v>
          </cell>
          <cell r="N206" t="str">
            <v>T-CELL</v>
          </cell>
          <cell r="R206" t="str">
            <v>USD</v>
          </cell>
          <cell r="S206" t="str">
            <v>Stock</v>
          </cell>
          <cell r="U206" t="str">
            <v>Technology</v>
          </cell>
          <cell r="V206" t="str">
            <v>UNITED STATES OF AMERICA</v>
          </cell>
          <cell r="W206" t="str">
            <v>OVER THE COUNTER</v>
          </cell>
          <cell r="Y206" t="str">
            <v>U.S. Dollar</v>
          </cell>
          <cell r="AJ206" t="str">
            <v>E</v>
          </cell>
          <cell r="AR206" t="str">
            <v>T-CELL</v>
          </cell>
        </row>
        <row r="207">
          <cell r="A207" t="str">
            <v>T-CEN</v>
          </cell>
          <cell r="B207" t="str">
            <v>Ceridien</v>
          </cell>
          <cell r="C207" t="str">
            <v>STK</v>
          </cell>
          <cell r="D207">
            <v>1</v>
          </cell>
          <cell r="F207" t="str">
            <v>NYSE</v>
          </cell>
          <cell r="G207" t="str">
            <v>TECH</v>
          </cell>
          <cell r="H207" t="str">
            <v>USA</v>
          </cell>
          <cell r="N207" t="str">
            <v>T-CEN</v>
          </cell>
          <cell r="R207" t="str">
            <v>USD</v>
          </cell>
          <cell r="S207" t="str">
            <v>Stock</v>
          </cell>
          <cell r="U207" t="str">
            <v>Technology</v>
          </cell>
          <cell r="V207" t="str">
            <v>UNITED STATES OF AMERICA</v>
          </cell>
          <cell r="W207" t="str">
            <v>NEW YORK STOCK EXCHANGE</v>
          </cell>
          <cell r="Y207" t="str">
            <v>U.S. Dollar</v>
          </cell>
          <cell r="AJ207" t="str">
            <v>E</v>
          </cell>
          <cell r="AR207" t="str">
            <v>T-CEN</v>
          </cell>
        </row>
        <row r="208">
          <cell r="A208" t="str">
            <v>T-CEN.DG</v>
          </cell>
          <cell r="B208" t="str">
            <v>CEN Apr 1997 35 Calls</v>
          </cell>
          <cell r="C208" t="str">
            <v>CAL</v>
          </cell>
          <cell r="D208">
            <v>100</v>
          </cell>
          <cell r="F208" t="str">
            <v>NYSE</v>
          </cell>
          <cell r="G208" t="str">
            <v>TECH</v>
          </cell>
          <cell r="H208" t="str">
            <v>USA</v>
          </cell>
          <cell r="N208" t="str">
            <v>T-CEN.DG</v>
          </cell>
          <cell r="O208">
            <v>35</v>
          </cell>
          <cell r="P208">
            <v>35538</v>
          </cell>
          <cell r="Q208" t="str">
            <v>T-CEN</v>
          </cell>
          <cell r="R208" t="str">
            <v>USD</v>
          </cell>
          <cell r="S208" t="str">
            <v>Call Option</v>
          </cell>
          <cell r="U208" t="str">
            <v>Technology</v>
          </cell>
          <cell r="V208" t="str">
            <v>UNITED STATES OF AMERICA</v>
          </cell>
          <cell r="W208" t="str">
            <v>NEW YORK STOCK EXCHANGE</v>
          </cell>
          <cell r="Y208" t="str">
            <v>U.S. Dollar</v>
          </cell>
          <cell r="AJ208" t="str">
            <v>E</v>
          </cell>
          <cell r="AR208" t="str">
            <v>T-CEN.DG</v>
          </cell>
        </row>
        <row r="209">
          <cell r="A209" t="str">
            <v>T-CENL</v>
          </cell>
          <cell r="B209" t="str">
            <v>Centennial Technologies</v>
          </cell>
          <cell r="C209" t="str">
            <v>STK</v>
          </cell>
          <cell r="D209">
            <v>1</v>
          </cell>
          <cell r="F209" t="str">
            <v>OTC</v>
          </cell>
          <cell r="G209" t="str">
            <v>TECH</v>
          </cell>
          <cell r="H209" t="str">
            <v>USA</v>
          </cell>
          <cell r="N209" t="str">
            <v>T-CENL</v>
          </cell>
          <cell r="R209" t="str">
            <v>USD</v>
          </cell>
          <cell r="S209" t="str">
            <v>Stock</v>
          </cell>
          <cell r="U209" t="str">
            <v>Technology</v>
          </cell>
          <cell r="V209" t="str">
            <v>UNITED STATES OF AMERICA</v>
          </cell>
          <cell r="W209" t="str">
            <v>OVER THE COUNTER</v>
          </cell>
          <cell r="Y209" t="str">
            <v>U.S. Dollar</v>
          </cell>
          <cell r="AJ209" t="str">
            <v>E</v>
          </cell>
          <cell r="AR209" t="str">
            <v>T-CENL</v>
          </cell>
        </row>
        <row r="210">
          <cell r="A210" t="str">
            <v>T-CENL.C1</v>
          </cell>
          <cell r="B210" t="str">
            <v>CENL 6/30/97 3.75 Call</v>
          </cell>
          <cell r="C210" t="str">
            <v>CAL</v>
          </cell>
          <cell r="D210">
            <v>100</v>
          </cell>
          <cell r="F210" t="str">
            <v>OTC</v>
          </cell>
          <cell r="G210" t="str">
            <v>TECH</v>
          </cell>
          <cell r="H210" t="str">
            <v>USA</v>
          </cell>
          <cell r="N210" t="str">
            <v>T-CENL.C1</v>
          </cell>
          <cell r="O210">
            <v>3.75</v>
          </cell>
          <cell r="P210">
            <v>35611</v>
          </cell>
          <cell r="Q210" t="str">
            <v>T-CENL</v>
          </cell>
          <cell r="R210" t="str">
            <v>USD</v>
          </cell>
          <cell r="S210" t="str">
            <v>Call Option</v>
          </cell>
          <cell r="U210" t="str">
            <v>Technology</v>
          </cell>
          <cell r="V210" t="str">
            <v>UNITED STATES OF AMERICA</v>
          </cell>
          <cell r="W210" t="str">
            <v>OVER THE COUNTER</v>
          </cell>
          <cell r="Y210" t="str">
            <v>U.S. Dollar</v>
          </cell>
          <cell r="AJ210" t="str">
            <v>E</v>
          </cell>
          <cell r="AR210" t="str">
            <v>T-CENL.C1</v>
          </cell>
        </row>
        <row r="211">
          <cell r="A211" t="str">
            <v>T-CENL.C10</v>
          </cell>
          <cell r="B211" t="str">
            <v>CENL 6/30/97 $3.08 OTC Calls</v>
          </cell>
          <cell r="C211" t="str">
            <v>CAL</v>
          </cell>
          <cell r="D211">
            <v>100</v>
          </cell>
          <cell r="F211" t="str">
            <v>OTC</v>
          </cell>
          <cell r="G211" t="str">
            <v>TECH</v>
          </cell>
          <cell r="H211" t="str">
            <v>USA</v>
          </cell>
          <cell r="N211" t="str">
            <v>T-CENL.C10</v>
          </cell>
          <cell r="O211">
            <v>3.08</v>
          </cell>
          <cell r="P211">
            <v>35611</v>
          </cell>
          <cell r="Q211" t="str">
            <v>T-CENL</v>
          </cell>
          <cell r="R211" t="str">
            <v>USD</v>
          </cell>
          <cell r="S211" t="str">
            <v>Call Option</v>
          </cell>
          <cell r="U211" t="str">
            <v>Technology</v>
          </cell>
          <cell r="V211" t="str">
            <v>UNITED STATES OF AMERICA</v>
          </cell>
          <cell r="W211" t="str">
            <v>OVER THE COUNTER</v>
          </cell>
          <cell r="Y211" t="str">
            <v>U.S. Dollar</v>
          </cell>
          <cell r="AJ211" t="str">
            <v>E</v>
          </cell>
          <cell r="AR211" t="str">
            <v>T-CENL.C10</v>
          </cell>
        </row>
        <row r="212">
          <cell r="A212" t="str">
            <v>T-CENL.C11</v>
          </cell>
          <cell r="B212" t="str">
            <v>CENL 9/30/97 $3.568 Calls</v>
          </cell>
          <cell r="C212" t="str">
            <v>CAL</v>
          </cell>
          <cell r="D212">
            <v>100</v>
          </cell>
          <cell r="F212" t="str">
            <v>OTC</v>
          </cell>
          <cell r="G212" t="str">
            <v>TECH</v>
          </cell>
          <cell r="H212" t="str">
            <v>USA</v>
          </cell>
          <cell r="N212" t="str">
            <v>T-CENL.C11</v>
          </cell>
          <cell r="O212">
            <v>3.5680000000000001</v>
          </cell>
          <cell r="P212">
            <v>35703</v>
          </cell>
          <cell r="Q212" t="str">
            <v>T-CENL</v>
          </cell>
          <cell r="R212" t="str">
            <v>USD</v>
          </cell>
          <cell r="S212" t="str">
            <v>Call Option</v>
          </cell>
          <cell r="U212" t="str">
            <v>Technology</v>
          </cell>
          <cell r="V212" t="str">
            <v>UNITED STATES OF AMERICA</v>
          </cell>
          <cell r="W212" t="str">
            <v>OVER THE COUNTER</v>
          </cell>
          <cell r="Y212" t="str">
            <v>U.S. Dollar</v>
          </cell>
          <cell r="AJ212" t="str">
            <v>E</v>
          </cell>
          <cell r="AR212" t="str">
            <v>T-CENL.C11</v>
          </cell>
        </row>
        <row r="213">
          <cell r="A213" t="str">
            <v>T-CENL.C12</v>
          </cell>
          <cell r="B213" t="str">
            <v>CENL 1/9/98 $3.568 OTC Calls</v>
          </cell>
          <cell r="C213" t="str">
            <v>CAL</v>
          </cell>
          <cell r="D213">
            <v>100</v>
          </cell>
          <cell r="F213" t="str">
            <v>OTC</v>
          </cell>
          <cell r="G213" t="str">
            <v>TECH</v>
          </cell>
          <cell r="H213" t="str">
            <v>USA</v>
          </cell>
          <cell r="N213" t="str">
            <v>T-CENL.C12</v>
          </cell>
          <cell r="O213">
            <v>3.5680000000000001</v>
          </cell>
          <cell r="P213">
            <v>35804</v>
          </cell>
          <cell r="Q213" t="str">
            <v>T-CENL</v>
          </cell>
          <cell r="R213" t="str">
            <v>USD</v>
          </cell>
          <cell r="S213" t="str">
            <v>Call Option</v>
          </cell>
          <cell r="U213" t="str">
            <v>Technology</v>
          </cell>
          <cell r="V213" t="str">
            <v>UNITED STATES OF AMERICA</v>
          </cell>
          <cell r="W213" t="str">
            <v>OVER THE COUNTER</v>
          </cell>
          <cell r="Y213" t="str">
            <v>U.S. Dollar</v>
          </cell>
          <cell r="AJ213" t="str">
            <v>E</v>
          </cell>
          <cell r="AR213" t="str">
            <v>T-CENL.C12</v>
          </cell>
        </row>
        <row r="214">
          <cell r="A214" t="str">
            <v>T-CENL.C13</v>
          </cell>
          <cell r="B214" t="str">
            <v>CENL 7/10/98 $3.568 OTC Calls</v>
          </cell>
          <cell r="C214" t="str">
            <v>CAL</v>
          </cell>
          <cell r="D214">
            <v>100</v>
          </cell>
          <cell r="F214" t="str">
            <v>NYSE</v>
          </cell>
          <cell r="G214" t="str">
            <v>TECH</v>
          </cell>
          <cell r="H214" t="str">
            <v>USA</v>
          </cell>
          <cell r="N214" t="str">
            <v>T-CENL.C13</v>
          </cell>
          <cell r="O214">
            <v>3.5680000000000001</v>
          </cell>
          <cell r="P214">
            <v>35986</v>
          </cell>
          <cell r="Q214" t="str">
            <v>T-CENL</v>
          </cell>
          <cell r="R214" t="str">
            <v>USD</v>
          </cell>
          <cell r="S214" t="str">
            <v>Call Option</v>
          </cell>
          <cell r="U214" t="str">
            <v>Technology</v>
          </cell>
          <cell r="V214" t="str">
            <v>UNITED STATES OF AMERICA</v>
          </cell>
          <cell r="W214" t="str">
            <v>NEW YORK STOCK EXCHANGE</v>
          </cell>
          <cell r="Y214" t="str">
            <v>U.S. Dollar</v>
          </cell>
          <cell r="AJ214" t="str">
            <v>E</v>
          </cell>
          <cell r="AR214" t="str">
            <v>T-CENL.C13</v>
          </cell>
        </row>
        <row r="215">
          <cell r="A215" t="str">
            <v>T-CENL.C14</v>
          </cell>
          <cell r="B215" t="str">
            <v>CENL 1/15/99 $3.568 OTC Call</v>
          </cell>
          <cell r="C215" t="str">
            <v>CAL</v>
          </cell>
          <cell r="D215">
            <v>100</v>
          </cell>
          <cell r="F215" t="str">
            <v>NYSE</v>
          </cell>
          <cell r="G215" t="str">
            <v>TECH</v>
          </cell>
          <cell r="H215" t="str">
            <v>USA</v>
          </cell>
          <cell r="N215" t="str">
            <v>T-CENL.C14</v>
          </cell>
          <cell r="O215">
            <v>3.5680000000000001</v>
          </cell>
          <cell r="P215">
            <v>36175</v>
          </cell>
          <cell r="Q215" t="str">
            <v>T-CENL</v>
          </cell>
          <cell r="R215" t="str">
            <v>USD</v>
          </cell>
          <cell r="S215" t="str">
            <v>Call Option</v>
          </cell>
          <cell r="U215" t="str">
            <v>Technology</v>
          </cell>
          <cell r="V215" t="str">
            <v>UNITED STATES OF AMERICA</v>
          </cell>
          <cell r="W215" t="str">
            <v>NEW YORK STOCK EXCHANGE</v>
          </cell>
          <cell r="Y215" t="str">
            <v>U.S. Dollar</v>
          </cell>
          <cell r="AJ215" t="str">
            <v>E</v>
          </cell>
          <cell r="AR215" t="str">
            <v>T-CENL.C14</v>
          </cell>
        </row>
        <row r="216">
          <cell r="A216" t="str">
            <v>T-CENL.C15</v>
          </cell>
          <cell r="B216" t="str">
            <v>CENL 7/15/99 $3.568 Calls</v>
          </cell>
          <cell r="C216" t="str">
            <v>CAL</v>
          </cell>
          <cell r="D216">
            <v>100</v>
          </cell>
          <cell r="F216" t="str">
            <v>NYSE</v>
          </cell>
          <cell r="G216" t="str">
            <v>TECH</v>
          </cell>
          <cell r="H216" t="str">
            <v>USA</v>
          </cell>
          <cell r="N216" t="str">
            <v>T-CENL.C15</v>
          </cell>
          <cell r="O216">
            <v>3.5680000000000001</v>
          </cell>
          <cell r="P216">
            <v>36356</v>
          </cell>
          <cell r="Q216" t="str">
            <v>T-CENL</v>
          </cell>
          <cell r="R216" t="str">
            <v>USD</v>
          </cell>
          <cell r="S216" t="str">
            <v>Call Option</v>
          </cell>
          <cell r="U216" t="str">
            <v>Technology</v>
          </cell>
          <cell r="V216" t="str">
            <v>UNITED STATES OF AMERICA</v>
          </cell>
          <cell r="W216" t="str">
            <v>NEW YORK STOCK EXCHANGE</v>
          </cell>
          <cell r="Y216" t="str">
            <v>U.S. Dollar</v>
          </cell>
          <cell r="AJ216" t="str">
            <v>E</v>
          </cell>
          <cell r="AR216" t="str">
            <v>T-CENL.C15</v>
          </cell>
        </row>
        <row r="217">
          <cell r="A217" t="str">
            <v>T-CENL.C16</v>
          </cell>
          <cell r="B217" t="str">
            <v>CENL 1/14/00 3.568 OTC Calls</v>
          </cell>
          <cell r="C217" t="str">
            <v>CAL</v>
          </cell>
          <cell r="D217">
            <v>100</v>
          </cell>
          <cell r="F217" t="str">
            <v>NYSE</v>
          </cell>
          <cell r="G217" t="str">
            <v>TECH</v>
          </cell>
          <cell r="H217" t="str">
            <v>USA</v>
          </cell>
          <cell r="N217" t="str">
            <v>T-CENL.C16</v>
          </cell>
          <cell r="O217">
            <v>3.5680000000000001</v>
          </cell>
          <cell r="P217">
            <v>36525</v>
          </cell>
          <cell r="Q217" t="str">
            <v>T-CENL</v>
          </cell>
          <cell r="R217" t="str">
            <v>USD</v>
          </cell>
          <cell r="S217" t="str">
            <v>Call Option</v>
          </cell>
          <cell r="U217" t="str">
            <v>Technology</v>
          </cell>
          <cell r="V217" t="str">
            <v>UNITED STATES OF AMERICA</v>
          </cell>
          <cell r="W217" t="str">
            <v>NEW YORK STOCK EXCHANGE</v>
          </cell>
          <cell r="Y217" t="str">
            <v>U.S. Dollar</v>
          </cell>
          <cell r="AJ217" t="str">
            <v>E</v>
          </cell>
          <cell r="AR217" t="str">
            <v>T-CENL.C16</v>
          </cell>
        </row>
        <row r="218">
          <cell r="A218" t="str">
            <v>T-CENL.C2</v>
          </cell>
          <cell r="B218" t="str">
            <v>CENL 6/30/97 $4.00 OTC Calls</v>
          </cell>
          <cell r="C218" t="str">
            <v>CAL</v>
          </cell>
          <cell r="D218">
            <v>100</v>
          </cell>
          <cell r="F218" t="str">
            <v>OTC</v>
          </cell>
          <cell r="G218" t="str">
            <v>TECH</v>
          </cell>
          <cell r="H218" t="str">
            <v>USA</v>
          </cell>
          <cell r="N218" t="str">
            <v>T-CENL.C2</v>
          </cell>
          <cell r="O218">
            <v>4</v>
          </cell>
          <cell r="P218">
            <v>35611</v>
          </cell>
          <cell r="Q218" t="str">
            <v>T-CENL</v>
          </cell>
          <cell r="R218" t="str">
            <v>USD</v>
          </cell>
          <cell r="S218" t="str">
            <v>Call Option</v>
          </cell>
          <cell r="U218" t="str">
            <v>Technology</v>
          </cell>
          <cell r="V218" t="str">
            <v>UNITED STATES OF AMERICA</v>
          </cell>
          <cell r="W218" t="str">
            <v>OVER THE COUNTER</v>
          </cell>
          <cell r="Y218" t="str">
            <v>U.S. Dollar</v>
          </cell>
          <cell r="AJ218" t="str">
            <v>E</v>
          </cell>
          <cell r="AR218" t="str">
            <v>T-CENL.C2</v>
          </cell>
        </row>
        <row r="219">
          <cell r="A219" t="str">
            <v>T-CENL.C5</v>
          </cell>
          <cell r="B219" t="str">
            <v>CENL 6/30/97 $3.875 OTC Call</v>
          </cell>
          <cell r="C219" t="str">
            <v>CAL</v>
          </cell>
          <cell r="D219">
            <v>100</v>
          </cell>
          <cell r="F219" t="str">
            <v>NYSE</v>
          </cell>
          <cell r="G219" t="str">
            <v>TECH</v>
          </cell>
          <cell r="H219" t="str">
            <v>USA</v>
          </cell>
          <cell r="N219" t="str">
            <v>T-CENL.C5</v>
          </cell>
          <cell r="O219">
            <v>3.875</v>
          </cell>
          <cell r="P219">
            <v>35611</v>
          </cell>
          <cell r="Q219" t="str">
            <v>T-CENL</v>
          </cell>
          <cell r="R219" t="str">
            <v>USD</v>
          </cell>
          <cell r="S219" t="str">
            <v>Call Option</v>
          </cell>
          <cell r="U219" t="str">
            <v>Technology</v>
          </cell>
          <cell r="V219" t="str">
            <v>UNITED STATES OF AMERICA</v>
          </cell>
          <cell r="W219" t="str">
            <v>NEW YORK STOCK EXCHANGE</v>
          </cell>
          <cell r="Y219" t="str">
            <v>U.S. Dollar</v>
          </cell>
          <cell r="AJ219" t="str">
            <v>E</v>
          </cell>
          <cell r="AR219" t="str">
            <v>T-CENL.C5</v>
          </cell>
        </row>
        <row r="220">
          <cell r="A220" t="str">
            <v>T-CENL.C6</v>
          </cell>
          <cell r="B220" t="str">
            <v>CENL 6/30/97 $3.32 Call</v>
          </cell>
          <cell r="C220" t="str">
            <v>CAL</v>
          </cell>
          <cell r="D220">
            <v>100</v>
          </cell>
          <cell r="F220" t="str">
            <v>NYSE</v>
          </cell>
          <cell r="G220" t="str">
            <v>TECH</v>
          </cell>
          <cell r="H220" t="str">
            <v>USA</v>
          </cell>
          <cell r="N220" t="str">
            <v>T-CENL.C6</v>
          </cell>
          <cell r="O220">
            <v>3.32</v>
          </cell>
          <cell r="P220">
            <v>35611</v>
          </cell>
          <cell r="Q220" t="str">
            <v>T-CENL</v>
          </cell>
          <cell r="R220" t="str">
            <v>USD</v>
          </cell>
          <cell r="S220" t="str">
            <v>Call Option</v>
          </cell>
          <cell r="U220" t="str">
            <v>Technology</v>
          </cell>
          <cell r="V220" t="str">
            <v>UNITED STATES OF AMERICA</v>
          </cell>
          <cell r="W220" t="str">
            <v>NEW YORK STOCK EXCHANGE</v>
          </cell>
          <cell r="Y220" t="str">
            <v>U.S. Dollar</v>
          </cell>
          <cell r="AJ220" t="str">
            <v>E</v>
          </cell>
          <cell r="AR220" t="str">
            <v>T-CENL.C6</v>
          </cell>
        </row>
        <row r="221">
          <cell r="A221" t="str">
            <v>T-CENL.C7</v>
          </cell>
          <cell r="B221" t="str">
            <v>CENL 6/30/97 $3.15 OTC Call</v>
          </cell>
          <cell r="C221" t="str">
            <v>CAL</v>
          </cell>
          <cell r="D221">
            <v>100</v>
          </cell>
          <cell r="F221" t="str">
            <v>NYSE</v>
          </cell>
          <cell r="G221" t="str">
            <v>TECH</v>
          </cell>
          <cell r="H221" t="str">
            <v>USA</v>
          </cell>
          <cell r="N221" t="str">
            <v>T-CENL.C7</v>
          </cell>
          <cell r="O221">
            <v>3.15</v>
          </cell>
          <cell r="P221">
            <v>35611</v>
          </cell>
          <cell r="Q221" t="str">
            <v>T-CENL</v>
          </cell>
          <cell r="R221" t="str">
            <v>USD</v>
          </cell>
          <cell r="S221" t="str">
            <v>Call Option</v>
          </cell>
          <cell r="U221" t="str">
            <v>Technology</v>
          </cell>
          <cell r="V221" t="str">
            <v>UNITED STATES OF AMERICA</v>
          </cell>
          <cell r="W221" t="str">
            <v>NEW YORK STOCK EXCHANGE</v>
          </cell>
          <cell r="Y221" t="str">
            <v>U.S. Dollar</v>
          </cell>
          <cell r="AJ221" t="str">
            <v>E</v>
          </cell>
          <cell r="AR221" t="str">
            <v>T-CENL.C7</v>
          </cell>
        </row>
        <row r="222">
          <cell r="A222" t="str">
            <v>T-CENL.C8</v>
          </cell>
          <cell r="B222" t="str">
            <v>CENL 6/30/97 $3.45 OTC Call</v>
          </cell>
          <cell r="C222" t="str">
            <v>CAL</v>
          </cell>
          <cell r="D222">
            <v>100</v>
          </cell>
          <cell r="F222" t="str">
            <v>OTC</v>
          </cell>
          <cell r="G222" t="str">
            <v>TECH</v>
          </cell>
          <cell r="H222" t="str">
            <v>USA</v>
          </cell>
          <cell r="N222" t="str">
            <v>T-CENL.C8</v>
          </cell>
          <cell r="O222">
            <v>3.45</v>
          </cell>
          <cell r="P222">
            <v>35611</v>
          </cell>
          <cell r="Q222" t="str">
            <v>T-CENL</v>
          </cell>
          <cell r="R222" t="str">
            <v>USD</v>
          </cell>
          <cell r="S222" t="str">
            <v>Call Option</v>
          </cell>
          <cell r="U222" t="str">
            <v>Technology</v>
          </cell>
          <cell r="V222" t="str">
            <v>UNITED STATES OF AMERICA</v>
          </cell>
          <cell r="W222" t="str">
            <v>OVER THE COUNTER</v>
          </cell>
          <cell r="Y222" t="str">
            <v>U.S. Dollar</v>
          </cell>
          <cell r="AJ222" t="str">
            <v>E</v>
          </cell>
          <cell r="AR222" t="str">
            <v>T-CENL.C8</v>
          </cell>
        </row>
        <row r="223">
          <cell r="A223" t="str">
            <v>T-CENL.C9</v>
          </cell>
          <cell r="B223" t="str">
            <v>CENL 6/30/97 $3.25 OTC Calls</v>
          </cell>
          <cell r="C223" t="str">
            <v>CAL</v>
          </cell>
          <cell r="D223">
            <v>100</v>
          </cell>
          <cell r="F223" t="str">
            <v>OTC</v>
          </cell>
          <cell r="G223" t="str">
            <v>TECH</v>
          </cell>
          <cell r="H223" t="str">
            <v>USA</v>
          </cell>
          <cell r="N223" t="str">
            <v>T-CENL.C9</v>
          </cell>
          <cell r="O223">
            <v>3.25</v>
          </cell>
          <cell r="P223">
            <v>35611</v>
          </cell>
          <cell r="Q223" t="str">
            <v>T-CENL</v>
          </cell>
          <cell r="R223" t="str">
            <v>USD</v>
          </cell>
          <cell r="S223" t="str">
            <v>Call Option</v>
          </cell>
          <cell r="U223" t="str">
            <v>Technology</v>
          </cell>
          <cell r="V223" t="str">
            <v>UNITED STATES OF AMERICA</v>
          </cell>
          <cell r="W223" t="str">
            <v>OVER THE COUNTER</v>
          </cell>
          <cell r="Y223" t="str">
            <v>U.S. Dollar</v>
          </cell>
          <cell r="AJ223" t="str">
            <v>E</v>
          </cell>
          <cell r="AR223" t="str">
            <v>T-CENL.C9</v>
          </cell>
        </row>
        <row r="224">
          <cell r="A224" t="str">
            <v>T-CENL.P1</v>
          </cell>
          <cell r="B224" t="str">
            <v>CENL 6/30/97 3.75 OTC PUT</v>
          </cell>
          <cell r="C224" t="str">
            <v>PUT</v>
          </cell>
          <cell r="D224">
            <v>100</v>
          </cell>
          <cell r="F224" t="str">
            <v>OTC</v>
          </cell>
          <cell r="G224" t="str">
            <v>TECH</v>
          </cell>
          <cell r="H224" t="str">
            <v>USA</v>
          </cell>
          <cell r="N224" t="str">
            <v>T-CENL.P1</v>
          </cell>
          <cell r="O224">
            <v>3.75</v>
          </cell>
          <cell r="P224">
            <v>35611</v>
          </cell>
          <cell r="Q224" t="str">
            <v>T-CENL</v>
          </cell>
          <cell r="R224" t="str">
            <v>USD</v>
          </cell>
          <cell r="S224" t="str">
            <v>Put Option</v>
          </cell>
          <cell r="U224" t="str">
            <v>Technology</v>
          </cell>
          <cell r="V224" t="str">
            <v>UNITED STATES OF AMERICA</v>
          </cell>
          <cell r="W224" t="str">
            <v>OVER THE COUNTER</v>
          </cell>
          <cell r="Y224" t="str">
            <v>U.S. Dollar</v>
          </cell>
          <cell r="AJ224" t="str">
            <v>E</v>
          </cell>
          <cell r="AR224" t="str">
            <v>T-CENL.P1</v>
          </cell>
        </row>
        <row r="225">
          <cell r="A225" t="str">
            <v>T-CENL.P10</v>
          </cell>
          <cell r="B225" t="str">
            <v>CENL 6/30/97 $3.08 OTC Puts</v>
          </cell>
          <cell r="C225" t="str">
            <v>PUT</v>
          </cell>
          <cell r="D225">
            <v>100</v>
          </cell>
          <cell r="F225" t="str">
            <v>OTC</v>
          </cell>
          <cell r="G225" t="str">
            <v>TECH</v>
          </cell>
          <cell r="H225" t="str">
            <v>USA</v>
          </cell>
          <cell r="N225" t="str">
            <v>T-CENL.P10</v>
          </cell>
          <cell r="O225">
            <v>3.08</v>
          </cell>
          <cell r="P225">
            <v>35611</v>
          </cell>
          <cell r="Q225" t="str">
            <v>T-CENL</v>
          </cell>
          <cell r="R225" t="str">
            <v>USD</v>
          </cell>
          <cell r="S225" t="str">
            <v>Put Option</v>
          </cell>
          <cell r="U225" t="str">
            <v>Technology</v>
          </cell>
          <cell r="V225" t="str">
            <v>UNITED STATES OF AMERICA</v>
          </cell>
          <cell r="W225" t="str">
            <v>OVER THE COUNTER</v>
          </cell>
          <cell r="Y225" t="str">
            <v>U.S. Dollar</v>
          </cell>
          <cell r="AJ225" t="str">
            <v>E</v>
          </cell>
          <cell r="AR225" t="str">
            <v>T-CENL.P10</v>
          </cell>
        </row>
        <row r="226">
          <cell r="A226" t="str">
            <v>T-CENL.P11</v>
          </cell>
          <cell r="B226" t="str">
            <v>CENL 9/30/97 $3.568 Puts</v>
          </cell>
          <cell r="C226" t="str">
            <v>PUT</v>
          </cell>
          <cell r="D226">
            <v>100</v>
          </cell>
          <cell r="F226" t="str">
            <v>OTC</v>
          </cell>
          <cell r="G226" t="str">
            <v>TECH</v>
          </cell>
          <cell r="H226" t="str">
            <v>USA</v>
          </cell>
          <cell r="N226" t="str">
            <v>T-CENL.P11</v>
          </cell>
          <cell r="O226">
            <v>3.5680000000000001</v>
          </cell>
          <cell r="P226">
            <v>35703</v>
          </cell>
          <cell r="Q226" t="str">
            <v>T-CENL</v>
          </cell>
          <cell r="R226" t="str">
            <v>USD</v>
          </cell>
          <cell r="S226" t="str">
            <v>Put Option</v>
          </cell>
          <cell r="U226" t="str">
            <v>Technology</v>
          </cell>
          <cell r="V226" t="str">
            <v>UNITED STATES OF AMERICA</v>
          </cell>
          <cell r="W226" t="str">
            <v>OVER THE COUNTER</v>
          </cell>
          <cell r="Y226" t="str">
            <v>U.S. Dollar</v>
          </cell>
          <cell r="AJ226" t="str">
            <v>E</v>
          </cell>
          <cell r="AR226" t="str">
            <v>T-CENL.P11</v>
          </cell>
        </row>
        <row r="227">
          <cell r="A227" t="str">
            <v>T-CENL.P12</v>
          </cell>
          <cell r="B227" t="str">
            <v>CENL 1/9/98 $3.568 Puts</v>
          </cell>
          <cell r="C227" t="str">
            <v>PUT</v>
          </cell>
          <cell r="D227">
            <v>100</v>
          </cell>
          <cell r="F227" t="str">
            <v>OTC</v>
          </cell>
          <cell r="G227" t="str">
            <v>TECH</v>
          </cell>
          <cell r="H227" t="str">
            <v>USA</v>
          </cell>
          <cell r="N227" t="str">
            <v>T-CENL.P12</v>
          </cell>
          <cell r="O227">
            <v>3.5680000000000001</v>
          </cell>
          <cell r="P227">
            <v>35804</v>
          </cell>
          <cell r="Q227" t="str">
            <v>T-CENL</v>
          </cell>
          <cell r="R227" t="str">
            <v>USD</v>
          </cell>
          <cell r="S227" t="str">
            <v>Put Option</v>
          </cell>
          <cell r="U227" t="str">
            <v>Technology</v>
          </cell>
          <cell r="V227" t="str">
            <v>UNITED STATES OF AMERICA</v>
          </cell>
          <cell r="W227" t="str">
            <v>OVER THE COUNTER</v>
          </cell>
          <cell r="Y227" t="str">
            <v>U.S. Dollar</v>
          </cell>
          <cell r="AJ227" t="str">
            <v>E</v>
          </cell>
          <cell r="AR227" t="str">
            <v>T-CENL.P12</v>
          </cell>
        </row>
        <row r="228">
          <cell r="A228" t="str">
            <v>T-CENL.P13</v>
          </cell>
          <cell r="B228" t="str">
            <v>CENL 7/10/98 $3.568 OTC Puts</v>
          </cell>
          <cell r="C228" t="str">
            <v>PUT</v>
          </cell>
          <cell r="D228">
            <v>100</v>
          </cell>
          <cell r="F228" t="str">
            <v>NYSE</v>
          </cell>
          <cell r="G228" t="str">
            <v>TECH</v>
          </cell>
          <cell r="H228" t="str">
            <v>USA</v>
          </cell>
          <cell r="N228" t="str">
            <v>T-CENL.P13</v>
          </cell>
          <cell r="O228">
            <v>3.5680000000000001</v>
          </cell>
          <cell r="P228">
            <v>35986</v>
          </cell>
          <cell r="Q228" t="str">
            <v>T-CENL</v>
          </cell>
          <cell r="R228" t="str">
            <v>USD</v>
          </cell>
          <cell r="S228" t="str">
            <v>Put Option</v>
          </cell>
          <cell r="U228" t="str">
            <v>Technology</v>
          </cell>
          <cell r="V228" t="str">
            <v>UNITED STATES OF AMERICA</v>
          </cell>
          <cell r="W228" t="str">
            <v>NEW YORK STOCK EXCHANGE</v>
          </cell>
          <cell r="Y228" t="str">
            <v>U.S. Dollar</v>
          </cell>
          <cell r="AJ228" t="str">
            <v>E</v>
          </cell>
          <cell r="AR228" t="str">
            <v>T-CENL.P13</v>
          </cell>
        </row>
        <row r="229">
          <cell r="A229" t="str">
            <v>T-CENL.P14</v>
          </cell>
          <cell r="B229" t="str">
            <v>CENL 1/15/99 $3.568 OTC Puts</v>
          </cell>
          <cell r="C229" t="str">
            <v>PUT</v>
          </cell>
          <cell r="D229">
            <v>100</v>
          </cell>
          <cell r="F229" t="str">
            <v>OTC</v>
          </cell>
          <cell r="G229" t="str">
            <v>TECH</v>
          </cell>
          <cell r="H229" t="str">
            <v>USA</v>
          </cell>
          <cell r="N229" t="str">
            <v>T-CENL.P14</v>
          </cell>
          <cell r="O229">
            <v>3.5680000000000001</v>
          </cell>
          <cell r="P229">
            <v>36175</v>
          </cell>
          <cell r="Q229" t="str">
            <v>T-CENL</v>
          </cell>
          <cell r="R229" t="str">
            <v>USD</v>
          </cell>
          <cell r="S229" t="str">
            <v>Put Option</v>
          </cell>
          <cell r="U229" t="str">
            <v>Technology</v>
          </cell>
          <cell r="V229" t="str">
            <v>UNITED STATES OF AMERICA</v>
          </cell>
          <cell r="W229" t="str">
            <v>OVER THE COUNTER</v>
          </cell>
          <cell r="Y229" t="str">
            <v>U.S. Dollar</v>
          </cell>
          <cell r="AJ229" t="str">
            <v>E</v>
          </cell>
          <cell r="AR229" t="str">
            <v>T-CENL.P14</v>
          </cell>
        </row>
        <row r="230">
          <cell r="A230" t="str">
            <v>T-CENL.P15</v>
          </cell>
          <cell r="B230" t="str">
            <v>CENL 7/15/99 $3.568 Puts</v>
          </cell>
          <cell r="C230" t="str">
            <v>PUT</v>
          </cell>
          <cell r="D230">
            <v>100</v>
          </cell>
          <cell r="F230" t="str">
            <v>NYSE</v>
          </cell>
          <cell r="G230" t="str">
            <v>TECH</v>
          </cell>
          <cell r="H230" t="str">
            <v>USA</v>
          </cell>
          <cell r="N230" t="str">
            <v>T-CENL.P15</v>
          </cell>
          <cell r="O230">
            <v>3.5680000000000001</v>
          </cell>
          <cell r="P230">
            <v>36356</v>
          </cell>
          <cell r="Q230" t="str">
            <v>T-CENL</v>
          </cell>
          <cell r="R230" t="str">
            <v>USD</v>
          </cell>
          <cell r="S230" t="str">
            <v>Put Option</v>
          </cell>
          <cell r="U230" t="str">
            <v>Technology</v>
          </cell>
          <cell r="V230" t="str">
            <v>UNITED STATES OF AMERICA</v>
          </cell>
          <cell r="W230" t="str">
            <v>NEW YORK STOCK EXCHANGE</v>
          </cell>
          <cell r="Y230" t="str">
            <v>U.S. Dollar</v>
          </cell>
          <cell r="AJ230" t="str">
            <v>E</v>
          </cell>
          <cell r="AR230" t="str">
            <v>T-CENL.P15</v>
          </cell>
        </row>
        <row r="231">
          <cell r="A231" t="str">
            <v>T-CENL.P16</v>
          </cell>
          <cell r="B231" t="str">
            <v>CENL 1/14/00 $3.568 OTC Puts</v>
          </cell>
          <cell r="C231" t="str">
            <v>PUT</v>
          </cell>
          <cell r="D231">
            <v>100</v>
          </cell>
          <cell r="F231" t="str">
            <v>NYSE</v>
          </cell>
          <cell r="G231" t="str">
            <v>TECH</v>
          </cell>
          <cell r="H231" t="str">
            <v>USA</v>
          </cell>
          <cell r="N231" t="str">
            <v>T-CENL.P16</v>
          </cell>
          <cell r="O231">
            <v>3.5680000000000001</v>
          </cell>
          <cell r="P231">
            <v>36525</v>
          </cell>
          <cell r="Q231" t="str">
            <v>T-CENL</v>
          </cell>
          <cell r="R231" t="str">
            <v>USD</v>
          </cell>
          <cell r="S231" t="str">
            <v>Put Option</v>
          </cell>
          <cell r="U231" t="str">
            <v>Technology</v>
          </cell>
          <cell r="V231" t="str">
            <v>UNITED STATES OF AMERICA</v>
          </cell>
          <cell r="W231" t="str">
            <v>NEW YORK STOCK EXCHANGE</v>
          </cell>
          <cell r="Y231" t="str">
            <v>U.S. Dollar</v>
          </cell>
          <cell r="AJ231" t="str">
            <v>E</v>
          </cell>
          <cell r="AR231" t="str">
            <v>T-CENL.P16</v>
          </cell>
        </row>
        <row r="232">
          <cell r="A232" t="str">
            <v>T-CENL.P2</v>
          </cell>
          <cell r="B232" t="str">
            <v>CENL 6/30/97 $4.00 Puts</v>
          </cell>
          <cell r="C232" t="str">
            <v>PUT</v>
          </cell>
          <cell r="D232">
            <v>100</v>
          </cell>
          <cell r="F232" t="str">
            <v>OTC</v>
          </cell>
          <cell r="G232" t="str">
            <v>TECH</v>
          </cell>
          <cell r="H232" t="str">
            <v>USA</v>
          </cell>
          <cell r="N232" t="str">
            <v>T-CENL.P2</v>
          </cell>
          <cell r="O232">
            <v>4</v>
          </cell>
          <cell r="P232">
            <v>35611</v>
          </cell>
          <cell r="Q232" t="str">
            <v>T-CENL</v>
          </cell>
          <cell r="R232" t="str">
            <v>USD</v>
          </cell>
          <cell r="S232" t="str">
            <v>Put Option</v>
          </cell>
          <cell r="U232" t="str">
            <v>Technology</v>
          </cell>
          <cell r="V232" t="str">
            <v>UNITED STATES OF AMERICA</v>
          </cell>
          <cell r="W232" t="str">
            <v>OVER THE COUNTER</v>
          </cell>
          <cell r="Y232" t="str">
            <v>U.S. Dollar</v>
          </cell>
          <cell r="AJ232" t="str">
            <v>E</v>
          </cell>
          <cell r="AR232" t="str">
            <v>T-CENL.P2</v>
          </cell>
        </row>
        <row r="233">
          <cell r="A233" t="str">
            <v>T-CENL.P3</v>
          </cell>
          <cell r="B233" t="str">
            <v>CENL 6/30/97 $3.875 OTC Call</v>
          </cell>
          <cell r="C233" t="str">
            <v>CAL</v>
          </cell>
          <cell r="D233">
            <v>100</v>
          </cell>
          <cell r="F233" t="str">
            <v>NYSE</v>
          </cell>
          <cell r="G233" t="str">
            <v>TECH</v>
          </cell>
          <cell r="H233" t="str">
            <v>USA</v>
          </cell>
          <cell r="N233" t="str">
            <v>T-CENL.P3</v>
          </cell>
          <cell r="O233">
            <v>3.875</v>
          </cell>
          <cell r="P233">
            <v>35611</v>
          </cell>
          <cell r="Q233" t="str">
            <v>T-CENL</v>
          </cell>
          <cell r="R233" t="str">
            <v>USD</v>
          </cell>
          <cell r="S233" t="str">
            <v>Call Option</v>
          </cell>
          <cell r="U233" t="str">
            <v>Technology</v>
          </cell>
          <cell r="V233" t="str">
            <v>UNITED STATES OF AMERICA</v>
          </cell>
          <cell r="W233" t="str">
            <v>NEW YORK STOCK EXCHANGE</v>
          </cell>
          <cell r="Y233" t="str">
            <v>U.S. Dollar</v>
          </cell>
          <cell r="AJ233" t="str">
            <v>E</v>
          </cell>
          <cell r="AR233" t="str">
            <v>T-CENL.P3</v>
          </cell>
        </row>
        <row r="234">
          <cell r="A234" t="str">
            <v>T-CENL.P4</v>
          </cell>
          <cell r="B234" t="str">
            <v>CENL 6/30/97 $3.874 OTC Call</v>
          </cell>
          <cell r="C234" t="str">
            <v>CAL</v>
          </cell>
          <cell r="D234">
            <v>100</v>
          </cell>
          <cell r="F234" t="str">
            <v>NYSE</v>
          </cell>
          <cell r="G234" t="str">
            <v>TECH</v>
          </cell>
          <cell r="H234" t="str">
            <v>USA</v>
          </cell>
          <cell r="N234" t="str">
            <v>T-CENL.P4</v>
          </cell>
          <cell r="O234">
            <v>3.875</v>
          </cell>
          <cell r="P234">
            <v>35611</v>
          </cell>
          <cell r="Q234" t="str">
            <v>T-CENL</v>
          </cell>
          <cell r="R234" t="str">
            <v>USD</v>
          </cell>
          <cell r="S234" t="str">
            <v>Call Option</v>
          </cell>
          <cell r="U234" t="str">
            <v>Technology</v>
          </cell>
          <cell r="V234" t="str">
            <v>UNITED STATES OF AMERICA</v>
          </cell>
          <cell r="W234" t="str">
            <v>NEW YORK STOCK EXCHANGE</v>
          </cell>
          <cell r="Y234" t="str">
            <v>U.S. Dollar</v>
          </cell>
          <cell r="AJ234" t="str">
            <v>E</v>
          </cell>
          <cell r="AR234" t="str">
            <v>T-CENL.P4</v>
          </cell>
        </row>
        <row r="235">
          <cell r="A235" t="str">
            <v>T-CENL.P5</v>
          </cell>
          <cell r="B235" t="str">
            <v>CENL 6/30/97 $3.875 OTC Put</v>
          </cell>
          <cell r="C235" t="str">
            <v>PUT</v>
          </cell>
          <cell r="D235">
            <v>100</v>
          </cell>
          <cell r="F235" t="str">
            <v>NYSE</v>
          </cell>
          <cell r="G235" t="str">
            <v>TECH</v>
          </cell>
          <cell r="H235" t="str">
            <v>USA</v>
          </cell>
          <cell r="N235" t="str">
            <v>T-CENL.P5</v>
          </cell>
          <cell r="O235">
            <v>3.875</v>
          </cell>
          <cell r="P235">
            <v>35611</v>
          </cell>
          <cell r="Q235" t="str">
            <v>T-CENL</v>
          </cell>
          <cell r="R235" t="str">
            <v>USD</v>
          </cell>
          <cell r="S235" t="str">
            <v>Put Option</v>
          </cell>
          <cell r="U235" t="str">
            <v>Technology</v>
          </cell>
          <cell r="V235" t="str">
            <v>UNITED STATES OF AMERICA</v>
          </cell>
          <cell r="W235" t="str">
            <v>NEW YORK STOCK EXCHANGE</v>
          </cell>
          <cell r="Y235" t="str">
            <v>U.S. Dollar</v>
          </cell>
          <cell r="AJ235" t="str">
            <v>E</v>
          </cell>
          <cell r="AR235" t="str">
            <v>T-CENL.P5</v>
          </cell>
        </row>
        <row r="236">
          <cell r="A236" t="str">
            <v>T-CENL.P6</v>
          </cell>
          <cell r="B236" t="str">
            <v>CENL 6/30/97 $3.32 OTC Put</v>
          </cell>
          <cell r="C236" t="str">
            <v>PUT</v>
          </cell>
          <cell r="D236">
            <v>100</v>
          </cell>
          <cell r="F236" t="str">
            <v>NYSE</v>
          </cell>
          <cell r="G236" t="str">
            <v>TECH</v>
          </cell>
          <cell r="H236" t="str">
            <v>USA</v>
          </cell>
          <cell r="N236" t="str">
            <v>T-CENL.P6</v>
          </cell>
          <cell r="O236">
            <v>3.32</v>
          </cell>
          <cell r="P236">
            <v>35611</v>
          </cell>
          <cell r="Q236" t="str">
            <v>T-CENL</v>
          </cell>
          <cell r="R236" t="str">
            <v>USD</v>
          </cell>
          <cell r="S236" t="str">
            <v>Put Option</v>
          </cell>
          <cell r="U236" t="str">
            <v>Technology</v>
          </cell>
          <cell r="V236" t="str">
            <v>UNITED STATES OF AMERICA</v>
          </cell>
          <cell r="W236" t="str">
            <v>NEW YORK STOCK EXCHANGE</v>
          </cell>
          <cell r="Y236" t="str">
            <v>U.S. Dollar</v>
          </cell>
          <cell r="AJ236" t="str">
            <v>E</v>
          </cell>
          <cell r="AR236" t="str">
            <v>T-CENL.P6</v>
          </cell>
        </row>
        <row r="237">
          <cell r="A237" t="str">
            <v>T-CENL.P7</v>
          </cell>
          <cell r="B237" t="str">
            <v>CENL 6/30/97 $3.15 OTC Put</v>
          </cell>
          <cell r="C237" t="str">
            <v>PUT</v>
          </cell>
          <cell r="D237">
            <v>100</v>
          </cell>
          <cell r="F237" t="str">
            <v>NYSE</v>
          </cell>
          <cell r="G237" t="str">
            <v>TECH</v>
          </cell>
          <cell r="H237" t="str">
            <v>USA</v>
          </cell>
          <cell r="N237" t="str">
            <v>T-CENL.P7</v>
          </cell>
          <cell r="O237">
            <v>3.15</v>
          </cell>
          <cell r="P237">
            <v>35611</v>
          </cell>
          <cell r="Q237" t="str">
            <v>T-CENL</v>
          </cell>
          <cell r="R237" t="str">
            <v>USD</v>
          </cell>
          <cell r="S237" t="str">
            <v>Put Option</v>
          </cell>
          <cell r="U237" t="str">
            <v>Technology</v>
          </cell>
          <cell r="V237" t="str">
            <v>UNITED STATES OF AMERICA</v>
          </cell>
          <cell r="W237" t="str">
            <v>NEW YORK STOCK EXCHANGE</v>
          </cell>
          <cell r="Y237" t="str">
            <v>U.S. Dollar</v>
          </cell>
          <cell r="AJ237" t="str">
            <v>E</v>
          </cell>
          <cell r="AR237" t="str">
            <v>T-CENL.P7</v>
          </cell>
        </row>
        <row r="238">
          <cell r="A238" t="str">
            <v>T-CENL.P8</v>
          </cell>
          <cell r="B238" t="str">
            <v>CENL 6/30/97 $3.45 OTC Put</v>
          </cell>
          <cell r="C238" t="str">
            <v>PUT</v>
          </cell>
          <cell r="D238">
            <v>100</v>
          </cell>
          <cell r="F238" t="str">
            <v>OTC</v>
          </cell>
          <cell r="G238" t="str">
            <v>TECH</v>
          </cell>
          <cell r="H238" t="str">
            <v>USA</v>
          </cell>
          <cell r="N238" t="str">
            <v>T-CENL.P8</v>
          </cell>
          <cell r="O238">
            <v>3.45</v>
          </cell>
          <cell r="P238">
            <v>35611</v>
          </cell>
          <cell r="Q238" t="str">
            <v>T-CENL</v>
          </cell>
          <cell r="R238" t="str">
            <v>USD</v>
          </cell>
          <cell r="S238" t="str">
            <v>Put Option</v>
          </cell>
          <cell r="U238" t="str">
            <v>Technology</v>
          </cell>
          <cell r="V238" t="str">
            <v>UNITED STATES OF AMERICA</v>
          </cell>
          <cell r="W238" t="str">
            <v>OVER THE COUNTER</v>
          </cell>
          <cell r="Y238" t="str">
            <v>U.S. Dollar</v>
          </cell>
          <cell r="AJ238" t="str">
            <v>E</v>
          </cell>
          <cell r="AR238" t="str">
            <v>T-CENL.P8</v>
          </cell>
        </row>
        <row r="239">
          <cell r="A239" t="str">
            <v>T-CENL.P9</v>
          </cell>
          <cell r="B239" t="str">
            <v>CENL 6/30/97 $3.25 Puts</v>
          </cell>
          <cell r="C239" t="str">
            <v>PUT</v>
          </cell>
          <cell r="D239">
            <v>100</v>
          </cell>
          <cell r="F239" t="str">
            <v>OTC</v>
          </cell>
          <cell r="G239" t="str">
            <v>TECH</v>
          </cell>
          <cell r="H239" t="str">
            <v>USA</v>
          </cell>
          <cell r="N239" t="str">
            <v>T-CENL.P9</v>
          </cell>
          <cell r="O239">
            <v>3.25</v>
          </cell>
          <cell r="P239">
            <v>35611</v>
          </cell>
          <cell r="Q239" t="str">
            <v>T-CENL</v>
          </cell>
          <cell r="R239" t="str">
            <v>USD</v>
          </cell>
          <cell r="S239" t="str">
            <v>Put Option</v>
          </cell>
          <cell r="U239" t="str">
            <v>Technology</v>
          </cell>
          <cell r="V239" t="str">
            <v>UNITED STATES OF AMERICA</v>
          </cell>
          <cell r="W239" t="str">
            <v>OVER THE COUNTER</v>
          </cell>
          <cell r="Y239" t="str">
            <v>U.S. Dollar</v>
          </cell>
          <cell r="AJ239" t="str">
            <v>E</v>
          </cell>
          <cell r="AR239" t="str">
            <v>T-CENL.P9</v>
          </cell>
        </row>
        <row r="240">
          <cell r="A240" t="str">
            <v>T-CENLD</v>
          </cell>
          <cell r="B240" t="str">
            <v>Centennial Technologies</v>
          </cell>
          <cell r="C240" t="str">
            <v>STK</v>
          </cell>
          <cell r="D240">
            <v>1</v>
          </cell>
          <cell r="F240" t="str">
            <v>OTC</v>
          </cell>
          <cell r="G240" t="str">
            <v>TECH</v>
          </cell>
          <cell r="H240" t="str">
            <v>USA</v>
          </cell>
          <cell r="N240" t="str">
            <v>T-CENLD</v>
          </cell>
          <cell r="R240" t="str">
            <v>USD</v>
          </cell>
          <cell r="S240" t="str">
            <v>Stock</v>
          </cell>
          <cell r="U240" t="str">
            <v>Technology</v>
          </cell>
          <cell r="V240" t="str">
            <v>UNITED STATES OF AMERICA</v>
          </cell>
          <cell r="W240" t="str">
            <v>OVER THE COUNTER</v>
          </cell>
          <cell r="Y240" t="str">
            <v>U.S. Dollar</v>
          </cell>
          <cell r="AJ240" t="str">
            <v>E</v>
          </cell>
          <cell r="AR240" t="str">
            <v>T-CENLD</v>
          </cell>
        </row>
        <row r="241">
          <cell r="A241" t="str">
            <v>T-CERN</v>
          </cell>
          <cell r="B241" t="str">
            <v>Cerner</v>
          </cell>
          <cell r="C241" t="str">
            <v>STK</v>
          </cell>
          <cell r="D241">
            <v>1</v>
          </cell>
          <cell r="F241" t="str">
            <v>OTC</v>
          </cell>
          <cell r="G241" t="str">
            <v>HCIS</v>
          </cell>
          <cell r="H241" t="str">
            <v>USA</v>
          </cell>
          <cell r="N241" t="str">
            <v>T-CERN</v>
          </cell>
          <cell r="R241" t="str">
            <v>USD</v>
          </cell>
          <cell r="S241" t="str">
            <v>Stock</v>
          </cell>
          <cell r="U241" t="str">
            <v>Health Care Info Sys</v>
          </cell>
          <cell r="V241" t="str">
            <v>UNITED STATES OF AMERICA</v>
          </cell>
          <cell r="W241" t="str">
            <v>OVER THE COUNTER</v>
          </cell>
          <cell r="Y241" t="str">
            <v>U.S. Dollar</v>
          </cell>
          <cell r="AJ241" t="str">
            <v>E</v>
          </cell>
          <cell r="AR241" t="str">
            <v>T-CERN</v>
          </cell>
        </row>
        <row r="242">
          <cell r="A242" t="str">
            <v>T-CFLRV</v>
          </cell>
          <cell r="B242" t="str">
            <v>Coast Savings, CPR Certificate WI</v>
          </cell>
          <cell r="C242" t="str">
            <v>STK</v>
          </cell>
          <cell r="D242">
            <v>1</v>
          </cell>
          <cell r="F242" t="str">
            <v>NYSE</v>
          </cell>
          <cell r="G242" t="str">
            <v>FINL</v>
          </cell>
          <cell r="H242" t="str">
            <v>USA</v>
          </cell>
          <cell r="N242" t="str">
            <v>T-CFLRV</v>
          </cell>
          <cell r="R242" t="str">
            <v>USD</v>
          </cell>
          <cell r="S242" t="str">
            <v>Stock</v>
          </cell>
          <cell r="U242" t="str">
            <v>Financial</v>
          </cell>
          <cell r="V242" t="str">
            <v>UNITED STATES OF AMERICA</v>
          </cell>
          <cell r="W242" t="str">
            <v>NEW YORK STOCK EXCHANGE</v>
          </cell>
          <cell r="Y242" t="str">
            <v>U.S. Dollar</v>
          </cell>
          <cell r="AJ242" t="str">
            <v>E</v>
          </cell>
          <cell r="AR242" t="str">
            <v>T-CFLRV</v>
          </cell>
        </row>
        <row r="243">
          <cell r="A243" t="str">
            <v>T-CGP3510</v>
          </cell>
          <cell r="B243" t="str">
            <v>Georgia Pac Oct 1990 35 Calls</v>
          </cell>
          <cell r="C243" t="str">
            <v>CAL</v>
          </cell>
          <cell r="D243">
            <v>100</v>
          </cell>
          <cell r="F243" t="str">
            <v>NYSE</v>
          </cell>
          <cell r="G243" t="str">
            <v>PAPR</v>
          </cell>
          <cell r="H243" t="str">
            <v>USA</v>
          </cell>
          <cell r="N243" t="str">
            <v>T-CGP3510</v>
          </cell>
          <cell r="O243">
            <v>35</v>
          </cell>
          <cell r="P243">
            <v>33165</v>
          </cell>
          <cell r="Q243" t="str">
            <v>T-GP</v>
          </cell>
          <cell r="R243" t="str">
            <v>USD</v>
          </cell>
          <cell r="S243" t="str">
            <v>Call Option</v>
          </cell>
          <cell r="U243" t="str">
            <v>Paper</v>
          </cell>
          <cell r="V243" t="str">
            <v>UNITED STATES OF AMERICA</v>
          </cell>
          <cell r="W243" t="str">
            <v>NEW YORK STOCK EXCHANGE</v>
          </cell>
          <cell r="Y243" t="str">
            <v>U.S. Dollar</v>
          </cell>
          <cell r="AJ243" t="str">
            <v>E</v>
          </cell>
          <cell r="AR243" t="str">
            <v>T-CGP3510</v>
          </cell>
        </row>
        <row r="244">
          <cell r="A244" t="str">
            <v>T-CGP4507</v>
          </cell>
          <cell r="B244" t="str">
            <v>Georgia Pac Jul 1991 45 Calls</v>
          </cell>
          <cell r="C244" t="str">
            <v>CAL</v>
          </cell>
          <cell r="D244">
            <v>100</v>
          </cell>
          <cell r="F244" t="str">
            <v>NYSE</v>
          </cell>
          <cell r="G244" t="str">
            <v>PAPR</v>
          </cell>
          <cell r="H244" t="str">
            <v>USA</v>
          </cell>
          <cell r="N244" t="str">
            <v>T-CGP4507</v>
          </cell>
          <cell r="O244">
            <v>45</v>
          </cell>
          <cell r="P244">
            <v>33438</v>
          </cell>
          <cell r="Q244" t="str">
            <v>T-GP</v>
          </cell>
          <cell r="R244" t="str">
            <v>USD</v>
          </cell>
          <cell r="S244" t="str">
            <v>Call Option</v>
          </cell>
          <cell r="U244" t="str">
            <v>Paper</v>
          </cell>
          <cell r="V244" t="str">
            <v>UNITED STATES OF AMERICA</v>
          </cell>
          <cell r="W244" t="str">
            <v>NEW YORK STOCK EXCHANGE</v>
          </cell>
          <cell r="Y244" t="str">
            <v>U.S. Dollar</v>
          </cell>
          <cell r="AJ244" t="str">
            <v>E</v>
          </cell>
          <cell r="AR244" t="str">
            <v>T-CGP4507</v>
          </cell>
        </row>
        <row r="245">
          <cell r="A245" t="str">
            <v>T-CGP5007</v>
          </cell>
          <cell r="B245" t="str">
            <v>Georgia Pac Jul 1991 50 Calls</v>
          </cell>
          <cell r="C245" t="str">
            <v>CAL</v>
          </cell>
          <cell r="D245">
            <v>100</v>
          </cell>
          <cell r="F245" t="str">
            <v>NYSE</v>
          </cell>
          <cell r="G245" t="str">
            <v>PAPR</v>
          </cell>
          <cell r="H245" t="str">
            <v>USA</v>
          </cell>
          <cell r="N245" t="str">
            <v>T-CGP5007</v>
          </cell>
          <cell r="O245">
            <v>50</v>
          </cell>
          <cell r="P245">
            <v>33438</v>
          </cell>
          <cell r="Q245" t="str">
            <v>T-GP</v>
          </cell>
          <cell r="R245" t="str">
            <v>USD</v>
          </cell>
          <cell r="S245" t="str">
            <v>Call Option</v>
          </cell>
          <cell r="U245" t="str">
            <v>Paper</v>
          </cell>
          <cell r="V245" t="str">
            <v>UNITED STATES OF AMERICA</v>
          </cell>
          <cell r="W245" t="str">
            <v>NEW YORK STOCK EXCHANGE</v>
          </cell>
          <cell r="Y245" t="str">
            <v>U.S. Dollar</v>
          </cell>
          <cell r="AJ245" t="str">
            <v>E</v>
          </cell>
          <cell r="AR245" t="str">
            <v>T-CGP5007</v>
          </cell>
        </row>
        <row r="246">
          <cell r="A246" t="str">
            <v>T-CGRP</v>
          </cell>
          <cell r="B246" t="str">
            <v xml:space="preserve">Coastal Healthcare Group </v>
          </cell>
          <cell r="C246" t="str">
            <v>STK</v>
          </cell>
          <cell r="D246">
            <v>1</v>
          </cell>
          <cell r="F246" t="str">
            <v>OTC</v>
          </cell>
          <cell r="G246" t="str">
            <v>HEAL</v>
          </cell>
          <cell r="H246" t="str">
            <v>USA</v>
          </cell>
          <cell r="N246" t="str">
            <v>T-CGRP</v>
          </cell>
          <cell r="R246" t="str">
            <v>USD</v>
          </cell>
          <cell r="S246" t="str">
            <v>Stock</v>
          </cell>
          <cell r="U246" t="str">
            <v>Healthcare</v>
          </cell>
          <cell r="V246" t="str">
            <v>UNITED STATES OF AMERICA</v>
          </cell>
          <cell r="W246" t="str">
            <v>OVER THE COUNTER</v>
          </cell>
          <cell r="Y246" t="str">
            <v>U.S. Dollar</v>
          </cell>
          <cell r="AJ246" t="str">
            <v>E</v>
          </cell>
        </row>
        <row r="247">
          <cell r="A247" t="str">
            <v>T-CHCS</v>
          </cell>
          <cell r="B247" t="str">
            <v>Chico's FAS</v>
          </cell>
          <cell r="C247" t="str">
            <v>STK</v>
          </cell>
          <cell r="D247">
            <v>1</v>
          </cell>
          <cell r="F247" t="str">
            <v>OTC</v>
          </cell>
          <cell r="G247" t="str">
            <v>RETA</v>
          </cell>
          <cell r="H247" t="str">
            <v>USA</v>
          </cell>
          <cell r="N247" t="str">
            <v>T-CHCS</v>
          </cell>
          <cell r="R247" t="str">
            <v>USD</v>
          </cell>
          <cell r="S247" t="str">
            <v>Stock</v>
          </cell>
          <cell r="U247" t="str">
            <v>Retail</v>
          </cell>
          <cell r="V247" t="str">
            <v>UNITED STATES OF AMERICA</v>
          </cell>
          <cell r="W247" t="str">
            <v>OVER THE COUNTER</v>
          </cell>
          <cell r="Y247" t="str">
            <v>U.S. Dollar</v>
          </cell>
          <cell r="AJ247" t="str">
            <v>E</v>
          </cell>
        </row>
        <row r="248">
          <cell r="A248" t="str">
            <v>T-CHDN</v>
          </cell>
          <cell r="B248" t="str">
            <v>Churchill Downs</v>
          </cell>
          <cell r="C248" t="str">
            <v>STK</v>
          </cell>
          <cell r="D248">
            <v>1</v>
          </cell>
          <cell r="F248" t="str">
            <v>OTC</v>
          </cell>
          <cell r="G248" t="str">
            <v>ENTM</v>
          </cell>
          <cell r="H248" t="str">
            <v>USA</v>
          </cell>
          <cell r="N248" t="str">
            <v>T-CHDN</v>
          </cell>
          <cell r="R248" t="str">
            <v>USD</v>
          </cell>
          <cell r="S248" t="str">
            <v>Stock</v>
          </cell>
          <cell r="U248" t="str">
            <v>Entertainment/Leisure</v>
          </cell>
          <cell r="V248" t="str">
            <v>UNITED STATES OF AMERICA</v>
          </cell>
          <cell r="W248" t="str">
            <v>OVER THE COUNTER</v>
          </cell>
          <cell r="Y248" t="str">
            <v>U.S. Dollar</v>
          </cell>
          <cell r="AJ248" t="str">
            <v>E</v>
          </cell>
          <cell r="AR248" t="str">
            <v>T-CHDN</v>
          </cell>
        </row>
        <row r="249">
          <cell r="A249" t="str">
            <v>T-CHKR</v>
          </cell>
          <cell r="B249" t="str">
            <v xml:space="preserve">Checkers Drive-In   </v>
          </cell>
          <cell r="C249" t="str">
            <v>STK</v>
          </cell>
          <cell r="D249">
            <v>1</v>
          </cell>
          <cell r="F249" t="str">
            <v>OTC</v>
          </cell>
          <cell r="G249" t="str">
            <v>REST</v>
          </cell>
          <cell r="H249" t="str">
            <v>USA</v>
          </cell>
          <cell r="N249" t="str">
            <v>T-CHKR</v>
          </cell>
          <cell r="R249" t="str">
            <v>USD</v>
          </cell>
          <cell r="S249" t="str">
            <v>Stock</v>
          </cell>
          <cell r="U249" t="str">
            <v>Restaurants</v>
          </cell>
          <cell r="V249" t="str">
            <v>UNITED STATES OF AMERICA</v>
          </cell>
          <cell r="W249" t="str">
            <v>OVER THE COUNTER</v>
          </cell>
          <cell r="Y249" t="str">
            <v>U.S. Dollar</v>
          </cell>
          <cell r="AJ249" t="str">
            <v>E</v>
          </cell>
        </row>
        <row r="250">
          <cell r="A250" t="str">
            <v>T-CHL</v>
          </cell>
          <cell r="B250" t="str">
            <v xml:space="preserve">Chemical Banking   </v>
          </cell>
          <cell r="C250" t="str">
            <v>STK</v>
          </cell>
          <cell r="D250">
            <v>1</v>
          </cell>
          <cell r="F250" t="str">
            <v>NYSE</v>
          </cell>
          <cell r="G250" t="str">
            <v>FINL</v>
          </cell>
          <cell r="H250" t="str">
            <v>USA</v>
          </cell>
          <cell r="N250" t="str">
            <v>T-CHL</v>
          </cell>
          <cell r="R250" t="str">
            <v>USD</v>
          </cell>
          <cell r="S250" t="str">
            <v>Stock</v>
          </cell>
          <cell r="U250" t="str">
            <v>Financial</v>
          </cell>
          <cell r="V250" t="str">
            <v>UNITED STATES OF AMERICA</v>
          </cell>
          <cell r="W250" t="str">
            <v>NEW YORK STOCK EXCHANGE</v>
          </cell>
          <cell r="Y250" t="str">
            <v>U.S. Dollar</v>
          </cell>
          <cell r="AJ250" t="str">
            <v>E</v>
          </cell>
        </row>
        <row r="251">
          <cell r="A251" t="str">
            <v>T-CHML</v>
          </cell>
          <cell r="B251" t="str">
            <v>SLI Inc. (was CHML)</v>
          </cell>
          <cell r="C251" t="str">
            <v>STK</v>
          </cell>
          <cell r="D251">
            <v>1</v>
          </cell>
          <cell r="F251" t="str">
            <v>OTC</v>
          </cell>
          <cell r="G251" t="str">
            <v>INDL</v>
          </cell>
          <cell r="H251" t="str">
            <v>USA</v>
          </cell>
          <cell r="J251" t="str">
            <v>167781103</v>
          </cell>
          <cell r="N251" t="str">
            <v>T-CHML</v>
          </cell>
          <cell r="R251" t="str">
            <v>USD</v>
          </cell>
          <cell r="S251" t="str">
            <v>Stock</v>
          </cell>
          <cell r="U251" t="str">
            <v>Industrial</v>
          </cell>
          <cell r="V251" t="str">
            <v>UNITED STATES OF AMERICA</v>
          </cell>
          <cell r="W251" t="str">
            <v>OVER THE COUNTER</v>
          </cell>
          <cell r="Y251" t="str">
            <v>U.S. Dollar</v>
          </cell>
          <cell r="AJ251" t="str">
            <v>E</v>
          </cell>
          <cell r="AR251" t="str">
            <v>T-CHML</v>
          </cell>
        </row>
        <row r="252">
          <cell r="A252" t="str">
            <v>T-CHML.C1</v>
          </cell>
          <cell r="B252" t="str">
            <v>CHML 9/30/98 $42/28 OTC Calls</v>
          </cell>
          <cell r="C252" t="str">
            <v>CAL</v>
          </cell>
          <cell r="D252">
            <v>100</v>
          </cell>
          <cell r="F252" t="str">
            <v>NYSE</v>
          </cell>
          <cell r="G252" t="str">
            <v>INDL</v>
          </cell>
          <cell r="H252" t="str">
            <v>USA</v>
          </cell>
          <cell r="N252" t="str">
            <v>T-CHML.C1</v>
          </cell>
          <cell r="O252">
            <v>28</v>
          </cell>
          <cell r="P252">
            <v>36068</v>
          </cell>
          <cell r="Q252" t="str">
            <v>T-CHML</v>
          </cell>
          <cell r="R252" t="str">
            <v>USD</v>
          </cell>
          <cell r="S252" t="str">
            <v>Call Option</v>
          </cell>
          <cell r="U252" t="str">
            <v>Industrial</v>
          </cell>
          <cell r="V252" t="str">
            <v>UNITED STATES OF AMERICA</v>
          </cell>
          <cell r="W252" t="str">
            <v>NEW YORK STOCK EXCHANGE</v>
          </cell>
          <cell r="Y252" t="str">
            <v>U.S. Dollar</v>
          </cell>
          <cell r="AJ252" t="str">
            <v>E</v>
          </cell>
          <cell r="AR252" t="str">
            <v>T-CHML.C1</v>
          </cell>
        </row>
        <row r="253">
          <cell r="A253" t="str">
            <v>T-CHPM</v>
          </cell>
          <cell r="B253" t="str">
            <v xml:space="preserve">Chipcom Corp. </v>
          </cell>
          <cell r="C253" t="str">
            <v>STK</v>
          </cell>
          <cell r="D253">
            <v>1</v>
          </cell>
          <cell r="F253" t="str">
            <v>OTC</v>
          </cell>
          <cell r="G253" t="str">
            <v>TECH</v>
          </cell>
          <cell r="H253" t="str">
            <v>USA</v>
          </cell>
          <cell r="N253" t="str">
            <v>T-CHPM</v>
          </cell>
          <cell r="R253" t="str">
            <v>USD</v>
          </cell>
          <cell r="S253" t="str">
            <v>Stock</v>
          </cell>
          <cell r="U253" t="str">
            <v>Technology</v>
          </cell>
          <cell r="V253" t="str">
            <v>UNITED STATES OF AMERICA</v>
          </cell>
          <cell r="W253" t="str">
            <v>OVER THE COUNTER</v>
          </cell>
          <cell r="Y253" t="str">
            <v>U.S. Dollar</v>
          </cell>
          <cell r="AJ253" t="str">
            <v>E</v>
          </cell>
        </row>
        <row r="254">
          <cell r="A254" t="str">
            <v>T-CHRS</v>
          </cell>
          <cell r="B254" t="str">
            <v xml:space="preserve">Charming Shoppes   </v>
          </cell>
          <cell r="C254" t="str">
            <v>STK</v>
          </cell>
          <cell r="D254">
            <v>1</v>
          </cell>
          <cell r="F254" t="str">
            <v>OTC</v>
          </cell>
          <cell r="G254" t="str">
            <v>RETA</v>
          </cell>
          <cell r="H254" t="str">
            <v>USA</v>
          </cell>
          <cell r="N254" t="str">
            <v>T-CHRS</v>
          </cell>
          <cell r="R254" t="str">
            <v>USD</v>
          </cell>
          <cell r="S254" t="str">
            <v>Stock</v>
          </cell>
          <cell r="U254" t="str">
            <v>Retail</v>
          </cell>
          <cell r="V254" t="str">
            <v>UNITED STATES OF AMERICA</v>
          </cell>
          <cell r="W254" t="str">
            <v>OVER THE COUNTER</v>
          </cell>
          <cell r="Y254" t="str">
            <v>U.S. Dollar</v>
          </cell>
          <cell r="AJ254" t="str">
            <v>E</v>
          </cell>
        </row>
        <row r="255">
          <cell r="A255" t="str">
            <v>T-CHSI</v>
          </cell>
          <cell r="B255" t="str">
            <v xml:space="preserve">Community Health Systems </v>
          </cell>
          <cell r="C255" t="str">
            <v>STK</v>
          </cell>
          <cell r="D255">
            <v>1</v>
          </cell>
          <cell r="F255" t="str">
            <v>OTC</v>
          </cell>
          <cell r="G255" t="str">
            <v>HEAL</v>
          </cell>
          <cell r="H255" t="str">
            <v>USA</v>
          </cell>
          <cell r="N255" t="str">
            <v>T-CHSI</v>
          </cell>
          <cell r="R255" t="str">
            <v>USD</v>
          </cell>
          <cell r="S255" t="str">
            <v>Stock</v>
          </cell>
          <cell r="U255" t="str">
            <v>Healthcare</v>
          </cell>
          <cell r="V255" t="str">
            <v>UNITED STATES OF AMERICA</v>
          </cell>
          <cell r="W255" t="str">
            <v>OVER THE COUNTER</v>
          </cell>
          <cell r="Y255" t="str">
            <v>U.S. Dollar</v>
          </cell>
          <cell r="AJ255" t="str">
            <v>E</v>
          </cell>
        </row>
        <row r="256">
          <cell r="A256" t="str">
            <v>T-CHTL</v>
          </cell>
          <cell r="B256" t="str">
            <v>Chantal Pharmaceuticals</v>
          </cell>
          <cell r="C256" t="str">
            <v>STK</v>
          </cell>
          <cell r="D256">
            <v>1</v>
          </cell>
          <cell r="F256" t="str">
            <v>OTC</v>
          </cell>
          <cell r="G256" t="str">
            <v>CONS</v>
          </cell>
          <cell r="H256" t="str">
            <v>USA</v>
          </cell>
          <cell r="J256" t="str">
            <v>159300201</v>
          </cell>
          <cell r="N256" t="str">
            <v>T-CHTL</v>
          </cell>
          <cell r="R256" t="str">
            <v>USD</v>
          </cell>
          <cell r="S256" t="str">
            <v>Stock</v>
          </cell>
          <cell r="U256" t="str">
            <v>Consumer Goods</v>
          </cell>
          <cell r="V256" t="str">
            <v>UNITED STATES OF AMERICA</v>
          </cell>
          <cell r="W256" t="str">
            <v>OVER THE COUNTER</v>
          </cell>
          <cell r="Y256" t="str">
            <v>U.S. Dollar</v>
          </cell>
          <cell r="AJ256" t="str">
            <v>E</v>
          </cell>
          <cell r="AR256" t="str">
            <v>T-CHTL</v>
          </cell>
        </row>
        <row r="257">
          <cell r="A257" t="str">
            <v>T-CHTLE</v>
          </cell>
          <cell r="B257" t="str">
            <v>Chantal Pharmaceuticals</v>
          </cell>
          <cell r="C257" t="str">
            <v>STK</v>
          </cell>
          <cell r="D257">
            <v>1</v>
          </cell>
          <cell r="F257" t="str">
            <v>OTC</v>
          </cell>
          <cell r="G257" t="str">
            <v>CONS</v>
          </cell>
          <cell r="H257" t="str">
            <v>USA</v>
          </cell>
          <cell r="N257" t="str">
            <v>T-CHTLE</v>
          </cell>
          <cell r="R257" t="str">
            <v>USD</v>
          </cell>
          <cell r="S257" t="str">
            <v>Stock</v>
          </cell>
          <cell r="U257" t="str">
            <v>Consumer Goods</v>
          </cell>
          <cell r="V257" t="str">
            <v>UNITED STATES OF AMERICA</v>
          </cell>
          <cell r="W257" t="str">
            <v>OVER THE COUNTER</v>
          </cell>
          <cell r="Y257" t="str">
            <v>U.S. Dollar</v>
          </cell>
          <cell r="AJ257" t="str">
            <v>E</v>
          </cell>
          <cell r="AR257" t="str">
            <v>T-CHTLE</v>
          </cell>
        </row>
        <row r="258">
          <cell r="A258" t="str">
            <v>T-CIR</v>
          </cell>
          <cell r="B258" t="str">
            <v>Circus Circus</v>
          </cell>
          <cell r="C258" t="str">
            <v>STK</v>
          </cell>
          <cell r="D258">
            <v>1</v>
          </cell>
          <cell r="F258" t="str">
            <v>NYSE</v>
          </cell>
          <cell r="G258" t="str">
            <v>CASI</v>
          </cell>
          <cell r="H258" t="str">
            <v>USA</v>
          </cell>
          <cell r="N258" t="str">
            <v>T-CIR</v>
          </cell>
          <cell r="R258" t="str">
            <v>USD</v>
          </cell>
          <cell r="S258" t="str">
            <v>Stock</v>
          </cell>
          <cell r="U258" t="str">
            <v>Casinos</v>
          </cell>
          <cell r="V258" t="str">
            <v>UNITED STATES OF AMERICA</v>
          </cell>
          <cell r="W258" t="str">
            <v>NEW YORK STOCK EXCHANGE</v>
          </cell>
          <cell r="Y258" t="str">
            <v>U.S. Dollar</v>
          </cell>
          <cell r="AJ258" t="str">
            <v>E</v>
          </cell>
          <cell r="AR258" t="str">
            <v>T-CIR</v>
          </cell>
        </row>
        <row r="259">
          <cell r="A259" t="str">
            <v>T-CIR.BE</v>
          </cell>
          <cell r="B259" t="str">
            <v>CIR Feb 1998 25 Calls</v>
          </cell>
          <cell r="C259" t="str">
            <v>CAL</v>
          </cell>
          <cell r="D259">
            <v>100</v>
          </cell>
          <cell r="F259" t="str">
            <v>NYSE</v>
          </cell>
          <cell r="G259" t="str">
            <v>CASI</v>
          </cell>
          <cell r="H259" t="str">
            <v>USA</v>
          </cell>
          <cell r="N259" t="str">
            <v>T-CIR.BE</v>
          </cell>
          <cell r="O259">
            <v>25</v>
          </cell>
          <cell r="P259">
            <v>35846</v>
          </cell>
          <cell r="Q259" t="str">
            <v>T-CIR</v>
          </cell>
          <cell r="R259" t="str">
            <v>USD</v>
          </cell>
          <cell r="S259" t="str">
            <v>Call Option</v>
          </cell>
          <cell r="U259" t="str">
            <v>Casinos</v>
          </cell>
          <cell r="V259" t="str">
            <v>UNITED STATES OF AMERICA</v>
          </cell>
          <cell r="W259" t="str">
            <v>NEW YORK STOCK EXCHANGE</v>
          </cell>
          <cell r="Y259" t="str">
            <v>U.S. Dollar</v>
          </cell>
          <cell r="AJ259" t="str">
            <v>E</v>
          </cell>
          <cell r="AR259" t="str">
            <v>T-CIR.BE</v>
          </cell>
        </row>
        <row r="260">
          <cell r="A260" t="str">
            <v>T-CIR.BZ</v>
          </cell>
          <cell r="B260" t="str">
            <v>CIR Feb 1997 32.5 Calls</v>
          </cell>
          <cell r="C260" t="str">
            <v>CAL</v>
          </cell>
          <cell r="D260">
            <v>100</v>
          </cell>
          <cell r="F260" t="str">
            <v>NYSE</v>
          </cell>
          <cell r="G260" t="str">
            <v>CASI</v>
          </cell>
          <cell r="H260" t="str">
            <v>USA</v>
          </cell>
          <cell r="N260" t="str">
            <v>T-CIR.BZ</v>
          </cell>
          <cell r="O260">
            <v>32.5</v>
          </cell>
          <cell r="P260">
            <v>35482</v>
          </cell>
          <cell r="Q260" t="str">
            <v>T-CIR</v>
          </cell>
          <cell r="R260" t="str">
            <v>USD</v>
          </cell>
          <cell r="S260" t="str">
            <v>Call Option</v>
          </cell>
          <cell r="U260" t="str">
            <v>Casinos</v>
          </cell>
          <cell r="V260" t="str">
            <v>UNITED STATES OF AMERICA</v>
          </cell>
          <cell r="W260" t="str">
            <v>NEW YORK STOCK EXCHANGE</v>
          </cell>
          <cell r="Y260" t="str">
            <v>U.S. Dollar</v>
          </cell>
          <cell r="AJ260" t="str">
            <v>E</v>
          </cell>
          <cell r="AR260" t="str">
            <v>T-CIR.BZ</v>
          </cell>
        </row>
        <row r="261">
          <cell r="A261" t="str">
            <v>T-CIR.CC</v>
          </cell>
          <cell r="B261" t="str">
            <v>CIR Mar 1999 15 Calls</v>
          </cell>
          <cell r="C261" t="str">
            <v>CAL</v>
          </cell>
          <cell r="D261">
            <v>100</v>
          </cell>
          <cell r="F261" t="str">
            <v>NYSE</v>
          </cell>
          <cell r="G261" t="str">
            <v>CASI</v>
          </cell>
          <cell r="H261" t="str">
            <v>USA</v>
          </cell>
          <cell r="N261" t="str">
            <v>T-CIR.CC</v>
          </cell>
          <cell r="O261">
            <v>15</v>
          </cell>
          <cell r="P261">
            <v>36238</v>
          </cell>
          <cell r="Q261" t="str">
            <v>T-CIR</v>
          </cell>
          <cell r="R261" t="str">
            <v>USD</v>
          </cell>
          <cell r="S261" t="str">
            <v>Call Option</v>
          </cell>
          <cell r="U261" t="str">
            <v>Casinos</v>
          </cell>
          <cell r="V261" t="str">
            <v>UNITED STATES OF AMERICA</v>
          </cell>
          <cell r="W261" t="str">
            <v>NEW YORK STOCK EXCHANGE</v>
          </cell>
          <cell r="Y261" t="str">
            <v>U.S. Dollar</v>
          </cell>
          <cell r="AJ261" t="str">
            <v>E</v>
          </cell>
          <cell r="AR261" t="str">
            <v>T-CIR.CC</v>
          </cell>
        </row>
        <row r="262">
          <cell r="A262" t="str">
            <v>T-CIR.DE</v>
          </cell>
          <cell r="B262" t="str">
            <v>CIR Apr 1998 25 Calls</v>
          </cell>
          <cell r="C262" t="str">
            <v>CAL</v>
          </cell>
          <cell r="D262">
            <v>100</v>
          </cell>
          <cell r="F262" t="str">
            <v>NYSE</v>
          </cell>
          <cell r="G262" t="str">
            <v>CASI</v>
          </cell>
          <cell r="H262" t="str">
            <v>USA</v>
          </cell>
          <cell r="N262" t="str">
            <v>T-CIR.DE</v>
          </cell>
          <cell r="O262">
            <v>25</v>
          </cell>
          <cell r="P262">
            <v>35902</v>
          </cell>
          <cell r="Q262" t="str">
            <v>T-CIR</v>
          </cell>
          <cell r="R262" t="str">
            <v>USD</v>
          </cell>
          <cell r="S262" t="str">
            <v>Call Option</v>
          </cell>
          <cell r="U262" t="str">
            <v>Casinos</v>
          </cell>
          <cell r="V262" t="str">
            <v>UNITED STATES OF AMERICA</v>
          </cell>
          <cell r="W262" t="str">
            <v>NEW YORK STOCK EXCHANGE</v>
          </cell>
          <cell r="Y262" t="str">
            <v>U.S. Dollar</v>
          </cell>
          <cell r="AJ262" t="str">
            <v>E</v>
          </cell>
          <cell r="AR262" t="str">
            <v>T-CIR.DE</v>
          </cell>
        </row>
        <row r="263">
          <cell r="A263" t="str">
            <v>T-CIR.DX</v>
          </cell>
          <cell r="B263" t="str">
            <v>CIR Apr 1998 22.5 Calls</v>
          </cell>
          <cell r="C263" t="str">
            <v>CAL</v>
          </cell>
          <cell r="D263">
            <v>100</v>
          </cell>
          <cell r="F263" t="str">
            <v>NYSE</v>
          </cell>
          <cell r="G263" t="str">
            <v>CASI</v>
          </cell>
          <cell r="H263" t="str">
            <v>USA</v>
          </cell>
          <cell r="N263" t="str">
            <v>T-CIR.DX</v>
          </cell>
          <cell r="O263">
            <v>22.5</v>
          </cell>
          <cell r="P263">
            <v>35902</v>
          </cell>
          <cell r="Q263" t="str">
            <v>T-CIR</v>
          </cell>
          <cell r="R263" t="str">
            <v>USD</v>
          </cell>
          <cell r="S263" t="str">
            <v>Call Option</v>
          </cell>
          <cell r="U263" t="str">
            <v>Casinos</v>
          </cell>
          <cell r="V263" t="str">
            <v>UNITED STATES OF AMERICA</v>
          </cell>
          <cell r="W263" t="str">
            <v>NEW YORK STOCK EXCHANGE</v>
          </cell>
          <cell r="Y263" t="str">
            <v>U.S. Dollar</v>
          </cell>
          <cell r="AJ263" t="str">
            <v>E</v>
          </cell>
          <cell r="AR263" t="str">
            <v>T-CIR.DX</v>
          </cell>
        </row>
        <row r="264">
          <cell r="A264" t="str">
            <v>T-CIR.HE</v>
          </cell>
          <cell r="B264" t="str">
            <v>CIR Aug 1997 25 Calls</v>
          </cell>
          <cell r="C264" t="str">
            <v>CAL</v>
          </cell>
          <cell r="D264">
            <v>100</v>
          </cell>
          <cell r="F264" t="str">
            <v>NYSE</v>
          </cell>
          <cell r="G264" t="str">
            <v>CASI</v>
          </cell>
          <cell r="H264" t="str">
            <v>USA</v>
          </cell>
          <cell r="N264" t="str">
            <v>T-CIR.HE</v>
          </cell>
          <cell r="O264">
            <v>25</v>
          </cell>
          <cell r="P264">
            <v>35657</v>
          </cell>
          <cell r="Q264" t="str">
            <v>T-CIR</v>
          </cell>
          <cell r="R264" t="str">
            <v>USD</v>
          </cell>
          <cell r="S264" t="str">
            <v>Call Option</v>
          </cell>
          <cell r="U264" t="str">
            <v>Casinos</v>
          </cell>
          <cell r="V264" t="str">
            <v>UNITED STATES OF AMERICA</v>
          </cell>
          <cell r="W264" t="str">
            <v>NEW YORK STOCK EXCHANGE</v>
          </cell>
          <cell r="Y264" t="str">
            <v>U.S. Dollar</v>
          </cell>
          <cell r="AJ264" t="str">
            <v>E</v>
          </cell>
          <cell r="AR264" t="str">
            <v>T-CIR.HE</v>
          </cell>
        </row>
        <row r="265">
          <cell r="A265" t="str">
            <v>T-CIR.JF</v>
          </cell>
          <cell r="B265" t="str">
            <v>CIR Oct 1996 30 Calls</v>
          </cell>
          <cell r="C265" t="str">
            <v>CAL</v>
          </cell>
          <cell r="D265">
            <v>100</v>
          </cell>
          <cell r="F265" t="str">
            <v>NYSE</v>
          </cell>
          <cell r="G265" t="str">
            <v>CASI</v>
          </cell>
          <cell r="H265" t="str">
            <v>USA</v>
          </cell>
          <cell r="N265" t="str">
            <v>T-CIR.JF</v>
          </cell>
          <cell r="O265">
            <v>30</v>
          </cell>
          <cell r="P265">
            <v>35356</v>
          </cell>
          <cell r="Q265" t="str">
            <v>T-CIR</v>
          </cell>
          <cell r="R265" t="str">
            <v>USD</v>
          </cell>
          <cell r="S265" t="str">
            <v>Call Option</v>
          </cell>
          <cell r="U265" t="str">
            <v>Casinos</v>
          </cell>
          <cell r="V265" t="str">
            <v>UNITED STATES OF AMERICA</v>
          </cell>
          <cell r="W265" t="str">
            <v>NEW YORK STOCK EXCHANGE</v>
          </cell>
          <cell r="Y265" t="str">
            <v>U.S. Dollar</v>
          </cell>
          <cell r="AJ265" t="str">
            <v>E</v>
          </cell>
          <cell r="AR265" t="str">
            <v>T-CIR.JF</v>
          </cell>
        </row>
        <row r="266">
          <cell r="A266" t="str">
            <v>T-CIR.LF</v>
          </cell>
          <cell r="B266" t="str">
            <v>CIR Dec 1996 30 Calls</v>
          </cell>
          <cell r="C266" t="str">
            <v>CAL</v>
          </cell>
          <cell r="D266">
            <v>100</v>
          </cell>
          <cell r="F266" t="str">
            <v>NYSE</v>
          </cell>
          <cell r="G266" t="str">
            <v>CASI</v>
          </cell>
          <cell r="H266" t="str">
            <v>USA</v>
          </cell>
          <cell r="N266" t="str">
            <v>T-CIR.LF</v>
          </cell>
          <cell r="O266">
            <v>30</v>
          </cell>
          <cell r="P266">
            <v>35419</v>
          </cell>
          <cell r="Q266" t="str">
            <v>T-CIR</v>
          </cell>
          <cell r="R266" t="str">
            <v>USD</v>
          </cell>
          <cell r="S266" t="str">
            <v>Call Option</v>
          </cell>
          <cell r="U266" t="str">
            <v>Casinos</v>
          </cell>
          <cell r="V266" t="str">
            <v>UNITED STATES OF AMERICA</v>
          </cell>
          <cell r="W266" t="str">
            <v>NEW YORK STOCK EXCHANGE</v>
          </cell>
          <cell r="Y266" t="str">
            <v>U.S. Dollar</v>
          </cell>
          <cell r="AJ266" t="str">
            <v>E</v>
          </cell>
          <cell r="AR266" t="str">
            <v>T-CIR.LF</v>
          </cell>
        </row>
        <row r="267">
          <cell r="A267" t="str">
            <v>T-CIR.LG</v>
          </cell>
          <cell r="B267" t="str">
            <v>CIR Dec 1996 35 Calls</v>
          </cell>
          <cell r="C267" t="str">
            <v>CAL</v>
          </cell>
          <cell r="D267">
            <v>100</v>
          </cell>
          <cell r="F267" t="str">
            <v>NYSE</v>
          </cell>
          <cell r="G267" t="str">
            <v>CASI</v>
          </cell>
          <cell r="H267" t="str">
            <v>USA</v>
          </cell>
          <cell r="N267" t="str">
            <v>T-CIR.LG</v>
          </cell>
          <cell r="O267">
            <v>35</v>
          </cell>
          <cell r="P267">
            <v>35419</v>
          </cell>
          <cell r="Q267" t="str">
            <v>T-CIR</v>
          </cell>
          <cell r="R267" t="str">
            <v>USD</v>
          </cell>
          <cell r="S267" t="str">
            <v>Call Option</v>
          </cell>
          <cell r="U267" t="str">
            <v>Casinos</v>
          </cell>
          <cell r="V267" t="str">
            <v>UNITED STATES OF AMERICA</v>
          </cell>
          <cell r="W267" t="str">
            <v>NEW YORK STOCK EXCHANGE</v>
          </cell>
          <cell r="Y267" t="str">
            <v>U.S. Dollar</v>
          </cell>
          <cell r="AJ267" t="str">
            <v>E</v>
          </cell>
          <cell r="AR267" t="str">
            <v>T-CIR.LG</v>
          </cell>
        </row>
        <row r="268">
          <cell r="A268" t="str">
            <v>T-CIR.LX</v>
          </cell>
          <cell r="B268" t="str">
            <v>CIR Dec 1997 22.5 Calls</v>
          </cell>
          <cell r="C268" t="str">
            <v>CAL</v>
          </cell>
          <cell r="D268">
            <v>100</v>
          </cell>
          <cell r="F268" t="str">
            <v>NYSE</v>
          </cell>
          <cell r="G268" t="str">
            <v>CASI</v>
          </cell>
          <cell r="H268" t="str">
            <v>USA</v>
          </cell>
          <cell r="N268" t="str">
            <v>T-CIR.LX</v>
          </cell>
          <cell r="O268">
            <v>22.5</v>
          </cell>
          <cell r="P268">
            <v>35783</v>
          </cell>
          <cell r="Q268" t="str">
            <v>T-CIR</v>
          </cell>
          <cell r="R268" t="str">
            <v>USD</v>
          </cell>
          <cell r="S268" t="str">
            <v>Call Option</v>
          </cell>
          <cell r="U268" t="str">
            <v>Casinos</v>
          </cell>
          <cell r="V268" t="str">
            <v>UNITED STATES OF AMERICA</v>
          </cell>
          <cell r="W268" t="str">
            <v>NEW YORK STOCK EXCHANGE</v>
          </cell>
          <cell r="Y268" t="str">
            <v>U.S. Dollar</v>
          </cell>
          <cell r="AJ268" t="str">
            <v>E</v>
          </cell>
          <cell r="AR268" t="str">
            <v>T-CIR.LX</v>
          </cell>
        </row>
        <row r="269">
          <cell r="A269" t="str">
            <v>T-CIR.LY</v>
          </cell>
          <cell r="B269" t="str">
            <v>CIR Dec 1996 27.5 Calls</v>
          </cell>
          <cell r="C269" t="str">
            <v>CAL</v>
          </cell>
          <cell r="D269">
            <v>100</v>
          </cell>
          <cell r="F269" t="str">
            <v>NYSE</v>
          </cell>
          <cell r="G269" t="str">
            <v>CASI</v>
          </cell>
          <cell r="H269" t="str">
            <v>USA</v>
          </cell>
          <cell r="N269" t="str">
            <v>T-CIR.LY</v>
          </cell>
          <cell r="O269">
            <v>27.5</v>
          </cell>
          <cell r="P269">
            <v>35419</v>
          </cell>
          <cell r="Q269" t="str">
            <v>T-CIR</v>
          </cell>
          <cell r="R269" t="str">
            <v>USD</v>
          </cell>
          <cell r="S269" t="str">
            <v>Call Option</v>
          </cell>
          <cell r="U269" t="str">
            <v>Casinos</v>
          </cell>
          <cell r="V269" t="str">
            <v>UNITED STATES OF AMERICA</v>
          </cell>
          <cell r="W269" t="str">
            <v>NEW YORK STOCK EXCHANGE</v>
          </cell>
          <cell r="Y269" t="str">
            <v>U.S. Dollar</v>
          </cell>
          <cell r="AJ269" t="str">
            <v>E</v>
          </cell>
          <cell r="AR269" t="str">
            <v>T-CIR.LY</v>
          </cell>
        </row>
        <row r="270">
          <cell r="A270" t="str">
            <v>T-CIR.LZ</v>
          </cell>
          <cell r="B270" t="str">
            <v>CIR Dec 1996 32.5 Calls</v>
          </cell>
          <cell r="C270" t="str">
            <v>CAL</v>
          </cell>
          <cell r="D270">
            <v>100</v>
          </cell>
          <cell r="F270" t="str">
            <v>NYSE</v>
          </cell>
          <cell r="G270" t="str">
            <v>CASI</v>
          </cell>
          <cell r="H270" t="str">
            <v>USA</v>
          </cell>
          <cell r="N270" t="str">
            <v>T-CIR.LZ</v>
          </cell>
          <cell r="O270">
            <v>32.5</v>
          </cell>
          <cell r="P270">
            <v>35419</v>
          </cell>
          <cell r="Q270" t="str">
            <v>T-CIR</v>
          </cell>
          <cell r="R270" t="str">
            <v>USD</v>
          </cell>
          <cell r="S270" t="str">
            <v>Call Option</v>
          </cell>
          <cell r="U270" t="str">
            <v>Casinos</v>
          </cell>
          <cell r="V270" t="str">
            <v>UNITED STATES OF AMERICA</v>
          </cell>
          <cell r="W270" t="str">
            <v>NEW YORK STOCK EXCHANGE</v>
          </cell>
          <cell r="Y270" t="str">
            <v>U.S. Dollar</v>
          </cell>
          <cell r="AJ270" t="str">
            <v>E</v>
          </cell>
          <cell r="AR270" t="str">
            <v>T-CIR.LZ</v>
          </cell>
        </row>
        <row r="271">
          <cell r="A271" t="str">
            <v>T-CIR.MX</v>
          </cell>
          <cell r="B271" t="str">
            <v>CIR Jan 1998 22.5 Puts</v>
          </cell>
          <cell r="C271" t="str">
            <v>PUT</v>
          </cell>
          <cell r="D271">
            <v>100</v>
          </cell>
          <cell r="F271" t="str">
            <v>NYSE</v>
          </cell>
          <cell r="G271" t="str">
            <v>CASI</v>
          </cell>
          <cell r="H271" t="str">
            <v>USA</v>
          </cell>
          <cell r="N271" t="str">
            <v>T-CIR.MX</v>
          </cell>
          <cell r="O271">
            <v>22.5</v>
          </cell>
          <cell r="P271">
            <v>35811</v>
          </cell>
          <cell r="Q271" t="str">
            <v>T-CIR</v>
          </cell>
          <cell r="R271" t="str">
            <v>USD</v>
          </cell>
          <cell r="S271" t="str">
            <v>Put Option</v>
          </cell>
          <cell r="U271" t="str">
            <v>Casinos</v>
          </cell>
          <cell r="V271" t="str">
            <v>UNITED STATES OF AMERICA</v>
          </cell>
          <cell r="W271" t="str">
            <v>NEW YORK STOCK EXCHANGE</v>
          </cell>
          <cell r="Y271" t="str">
            <v>U.S. Dollar</v>
          </cell>
          <cell r="AJ271" t="str">
            <v>E</v>
          </cell>
          <cell r="AR271" t="str">
            <v>T-CIR.MX</v>
          </cell>
        </row>
        <row r="272">
          <cell r="A272" t="str">
            <v>T-CIR.PF</v>
          </cell>
          <cell r="B272" t="str">
            <v>CIR Apr 1997 30 Puts</v>
          </cell>
          <cell r="C272" t="str">
            <v>PUT</v>
          </cell>
          <cell r="D272">
            <v>100</v>
          </cell>
          <cell r="F272" t="str">
            <v>NYSE</v>
          </cell>
          <cell r="G272" t="str">
            <v>CASI</v>
          </cell>
          <cell r="H272" t="str">
            <v>USA</v>
          </cell>
          <cell r="N272" t="str">
            <v>T-CIR.PF</v>
          </cell>
          <cell r="O272">
            <v>30</v>
          </cell>
          <cell r="P272">
            <v>35538</v>
          </cell>
          <cell r="Q272" t="str">
            <v>T-CIR</v>
          </cell>
          <cell r="R272" t="str">
            <v>USD</v>
          </cell>
          <cell r="S272" t="str">
            <v>Put Option</v>
          </cell>
          <cell r="U272" t="str">
            <v>Casinos</v>
          </cell>
          <cell r="V272" t="str">
            <v>UNITED STATES OF AMERICA</v>
          </cell>
          <cell r="W272" t="str">
            <v>NEW YORK STOCK EXCHANGE</v>
          </cell>
          <cell r="Y272" t="str">
            <v>U.S. Dollar</v>
          </cell>
          <cell r="AJ272" t="str">
            <v>E</v>
          </cell>
          <cell r="AR272" t="str">
            <v>T-CIR.PF</v>
          </cell>
        </row>
        <row r="273">
          <cell r="A273" t="str">
            <v>T-CIR.PZ</v>
          </cell>
          <cell r="B273" t="str">
            <v>CIR Apr 1997 32.5 Puts</v>
          </cell>
          <cell r="C273" t="str">
            <v>PUT</v>
          </cell>
          <cell r="D273">
            <v>100</v>
          </cell>
          <cell r="F273" t="str">
            <v>NYSE</v>
          </cell>
          <cell r="G273" t="str">
            <v>CASI</v>
          </cell>
          <cell r="H273" t="str">
            <v>USA</v>
          </cell>
          <cell r="N273" t="str">
            <v>T-CIR.PZ</v>
          </cell>
          <cell r="O273">
            <v>32.5</v>
          </cell>
          <cell r="P273">
            <v>35538</v>
          </cell>
          <cell r="Q273" t="str">
            <v>T-CIR</v>
          </cell>
          <cell r="R273" t="str">
            <v>USD</v>
          </cell>
          <cell r="S273" t="str">
            <v>Put Option</v>
          </cell>
          <cell r="U273" t="str">
            <v>Casinos</v>
          </cell>
          <cell r="V273" t="str">
            <v>UNITED STATES OF AMERICA</v>
          </cell>
          <cell r="W273" t="str">
            <v>NEW YORK STOCK EXCHANGE</v>
          </cell>
          <cell r="Y273" t="str">
            <v>U.S. Dollar</v>
          </cell>
          <cell r="AJ273" t="str">
            <v>E</v>
          </cell>
          <cell r="AR273" t="str">
            <v>T-CIR.PZ</v>
          </cell>
        </row>
        <row r="274">
          <cell r="A274" t="str">
            <v>T-CKE</v>
          </cell>
          <cell r="B274" t="str">
            <v>Carmike</v>
          </cell>
          <cell r="C274" t="str">
            <v>STK</v>
          </cell>
          <cell r="D274">
            <v>1</v>
          </cell>
          <cell r="F274" t="str">
            <v>NYSE</v>
          </cell>
          <cell r="G274" t="str">
            <v>ENTM</v>
          </cell>
          <cell r="H274" t="str">
            <v>USA</v>
          </cell>
          <cell r="N274" t="str">
            <v>T-CKE</v>
          </cell>
          <cell r="R274" t="str">
            <v>USD</v>
          </cell>
          <cell r="S274" t="str">
            <v>Stock</v>
          </cell>
          <cell r="U274" t="str">
            <v>Entertainment/Leisure</v>
          </cell>
          <cell r="V274" t="str">
            <v>UNITED STATES OF AMERICA</v>
          </cell>
          <cell r="W274" t="str">
            <v>NEW YORK STOCK EXCHANGE</v>
          </cell>
          <cell r="Y274" t="str">
            <v>U.S. Dollar</v>
          </cell>
          <cell r="AJ274" t="str">
            <v>E</v>
          </cell>
          <cell r="AR274" t="str">
            <v>T-CKE</v>
          </cell>
        </row>
        <row r="275">
          <cell r="A275" t="str">
            <v>T-CKMB8505</v>
          </cell>
          <cell r="B275" t="str">
            <v>Kmbrly Clrk May 1991 85 Calls</v>
          </cell>
          <cell r="C275" t="str">
            <v>CAL</v>
          </cell>
          <cell r="D275">
            <v>100</v>
          </cell>
          <cell r="F275" t="str">
            <v>NYSE</v>
          </cell>
          <cell r="G275" t="str">
            <v>PAPR</v>
          </cell>
          <cell r="H275" t="str">
            <v>USA</v>
          </cell>
          <cell r="N275" t="str">
            <v>T-CKMB8505</v>
          </cell>
          <cell r="O275">
            <v>85</v>
          </cell>
          <cell r="P275">
            <v>33375</v>
          </cell>
          <cell r="Q275" t="str">
            <v>T-KMB</v>
          </cell>
          <cell r="R275" t="str">
            <v>USD</v>
          </cell>
          <cell r="S275" t="str">
            <v>Call Option</v>
          </cell>
          <cell r="U275" t="str">
            <v>Paper</v>
          </cell>
          <cell r="V275" t="str">
            <v>UNITED STATES OF AMERICA</v>
          </cell>
          <cell r="W275" t="str">
            <v>NEW YORK STOCK EXCHANGE</v>
          </cell>
          <cell r="Y275" t="str">
            <v>U.S. Dollar</v>
          </cell>
          <cell r="AJ275" t="str">
            <v>E</v>
          </cell>
          <cell r="AR275" t="str">
            <v>T-CKMB8505</v>
          </cell>
        </row>
        <row r="276">
          <cell r="A276" t="str">
            <v>T-CKR</v>
          </cell>
          <cell r="B276" t="str">
            <v>CKE Restaurants</v>
          </cell>
          <cell r="C276" t="str">
            <v>STK</v>
          </cell>
          <cell r="D276">
            <v>1</v>
          </cell>
          <cell r="F276" t="str">
            <v>NYSE</v>
          </cell>
          <cell r="G276" t="str">
            <v>REST</v>
          </cell>
          <cell r="H276" t="str">
            <v>USA</v>
          </cell>
          <cell r="N276" t="str">
            <v>T-CKR</v>
          </cell>
          <cell r="R276" t="str">
            <v>USD</v>
          </cell>
          <cell r="S276" t="str">
            <v>Stock</v>
          </cell>
          <cell r="U276" t="str">
            <v>Restaurants</v>
          </cell>
          <cell r="V276" t="str">
            <v>UNITED STATES OF AMERICA</v>
          </cell>
          <cell r="W276" t="str">
            <v>NEW YORK STOCK EXCHANGE</v>
          </cell>
          <cell r="Y276" t="str">
            <v>U.S. Dollar</v>
          </cell>
          <cell r="AJ276" t="str">
            <v>E</v>
          </cell>
          <cell r="AR276" t="str">
            <v>T-CKR</v>
          </cell>
        </row>
        <row r="277">
          <cell r="A277" t="str">
            <v>T-CLIN</v>
          </cell>
          <cell r="B277" t="str">
            <v>Clinicom</v>
          </cell>
          <cell r="C277" t="str">
            <v>STK</v>
          </cell>
          <cell r="D277">
            <v>1</v>
          </cell>
          <cell r="F277" t="str">
            <v>OTC</v>
          </cell>
          <cell r="G277" t="str">
            <v>HCIS</v>
          </cell>
          <cell r="H277" t="str">
            <v>USA</v>
          </cell>
          <cell r="N277" t="str">
            <v>T-CLIN</v>
          </cell>
          <cell r="R277" t="str">
            <v>USD</v>
          </cell>
          <cell r="S277" t="str">
            <v>Stock</v>
          </cell>
          <cell r="U277" t="str">
            <v>Health Care Info Sys</v>
          </cell>
          <cell r="V277" t="str">
            <v>UNITED STATES OF AMERICA</v>
          </cell>
          <cell r="W277" t="str">
            <v>OVER THE COUNTER</v>
          </cell>
          <cell r="Y277" t="str">
            <v>U.S. Dollar</v>
          </cell>
          <cell r="AJ277" t="str">
            <v>E</v>
          </cell>
          <cell r="AR277" t="str">
            <v>T-CLIN</v>
          </cell>
        </row>
        <row r="278">
          <cell r="A278" t="str">
            <v>T-CLLEC</v>
          </cell>
          <cell r="B278" t="str">
            <v>Crown Labs</v>
          </cell>
          <cell r="C278" t="str">
            <v>STK</v>
          </cell>
          <cell r="D278">
            <v>1</v>
          </cell>
          <cell r="F278" t="str">
            <v>AMEX</v>
          </cell>
          <cell r="G278" t="str">
            <v>HEAL</v>
          </cell>
          <cell r="H278" t="str">
            <v>USA</v>
          </cell>
          <cell r="N278" t="str">
            <v>T-CLLEC</v>
          </cell>
          <cell r="R278" t="str">
            <v>USD</v>
          </cell>
          <cell r="S278" t="str">
            <v>Stock</v>
          </cell>
          <cell r="U278" t="str">
            <v>Healthcare</v>
          </cell>
          <cell r="V278" t="str">
            <v>UNITED STATES OF AMERICA</v>
          </cell>
          <cell r="W278" t="str">
            <v>AMERICAN STOCK EXCHANGE</v>
          </cell>
          <cell r="Y278" t="str">
            <v>U.S. Dollar</v>
          </cell>
          <cell r="AJ278" t="str">
            <v>E</v>
          </cell>
          <cell r="AR278" t="str">
            <v>T-CLLEC</v>
          </cell>
        </row>
        <row r="279">
          <cell r="A279" t="str">
            <v>T-CLPX3006</v>
          </cell>
          <cell r="B279" t="str">
            <v>LPX  Jun 1991 30 Calls</v>
          </cell>
          <cell r="C279" t="str">
            <v>CAL</v>
          </cell>
          <cell r="D279">
            <v>100</v>
          </cell>
          <cell r="F279" t="str">
            <v>NYSE</v>
          </cell>
          <cell r="G279" t="str">
            <v>PAPR</v>
          </cell>
          <cell r="H279" t="str">
            <v>USA</v>
          </cell>
          <cell r="N279" t="str">
            <v>T-CLPX3006</v>
          </cell>
          <cell r="O279">
            <v>30</v>
          </cell>
          <cell r="P279">
            <v>33410</v>
          </cell>
          <cell r="Q279" t="str">
            <v>T-LPX</v>
          </cell>
          <cell r="R279" t="str">
            <v>USD</v>
          </cell>
          <cell r="S279" t="str">
            <v>Call Option</v>
          </cell>
          <cell r="U279" t="str">
            <v>Paper</v>
          </cell>
          <cell r="V279" t="str">
            <v>UNITED STATES OF AMERICA</v>
          </cell>
          <cell r="W279" t="str">
            <v>NEW YORK STOCK EXCHANGE</v>
          </cell>
          <cell r="Y279" t="str">
            <v>U.S. Dollar</v>
          </cell>
          <cell r="AJ279" t="str">
            <v>E</v>
          </cell>
          <cell r="AR279" t="str">
            <v>T-CLPX3006</v>
          </cell>
        </row>
        <row r="280">
          <cell r="A280" t="str">
            <v>T-CLPX3506</v>
          </cell>
          <cell r="B280" t="str">
            <v>LPX  JUN 1991 35 Calls</v>
          </cell>
          <cell r="C280" t="str">
            <v>CAL</v>
          </cell>
          <cell r="D280">
            <v>100</v>
          </cell>
          <cell r="F280" t="str">
            <v>NYSE</v>
          </cell>
          <cell r="G280" t="str">
            <v>PAPR</v>
          </cell>
          <cell r="H280" t="str">
            <v>USA</v>
          </cell>
          <cell r="N280" t="str">
            <v>T-CLPX3506</v>
          </cell>
          <cell r="O280">
            <v>35</v>
          </cell>
          <cell r="P280">
            <v>33410</v>
          </cell>
          <cell r="Q280" t="str">
            <v>T-LPX</v>
          </cell>
          <cell r="R280" t="str">
            <v>USD</v>
          </cell>
          <cell r="S280" t="str">
            <v>Call Option</v>
          </cell>
          <cell r="U280" t="str">
            <v>Paper</v>
          </cell>
          <cell r="V280" t="str">
            <v>UNITED STATES OF AMERICA</v>
          </cell>
          <cell r="W280" t="str">
            <v>NEW YORK STOCK EXCHANGE</v>
          </cell>
          <cell r="Y280" t="str">
            <v>U.S. Dollar</v>
          </cell>
          <cell r="AJ280" t="str">
            <v>E</v>
          </cell>
          <cell r="AR280" t="str">
            <v>T-CLPX3506</v>
          </cell>
        </row>
        <row r="281">
          <cell r="A281" t="str">
            <v>T-CLPX3508</v>
          </cell>
          <cell r="B281" t="str">
            <v>LPX  Aug 1991 35 Calls</v>
          </cell>
          <cell r="C281" t="str">
            <v>CAL</v>
          </cell>
          <cell r="D281">
            <v>100</v>
          </cell>
          <cell r="F281" t="str">
            <v>NYSE</v>
          </cell>
          <cell r="G281" t="str">
            <v>PAPR</v>
          </cell>
          <cell r="H281" t="str">
            <v>USA</v>
          </cell>
          <cell r="N281" t="str">
            <v>T-CLPX3508</v>
          </cell>
          <cell r="O281">
            <v>35</v>
          </cell>
          <cell r="P281">
            <v>33466</v>
          </cell>
          <cell r="Q281" t="str">
            <v>T-LPX</v>
          </cell>
          <cell r="R281" t="str">
            <v>USD</v>
          </cell>
          <cell r="S281" t="str">
            <v>Call Option</v>
          </cell>
          <cell r="U281" t="str">
            <v>Paper</v>
          </cell>
          <cell r="V281" t="str">
            <v>UNITED STATES OF AMERICA</v>
          </cell>
          <cell r="W281" t="str">
            <v>NEW YORK STOCK EXCHANGE</v>
          </cell>
          <cell r="Y281" t="str">
            <v>U.S. Dollar</v>
          </cell>
          <cell r="AJ281" t="str">
            <v>E</v>
          </cell>
          <cell r="AR281" t="str">
            <v>T-CLPX3508</v>
          </cell>
        </row>
        <row r="282">
          <cell r="A282" t="str">
            <v>T-CLST</v>
          </cell>
          <cell r="B282" t="str">
            <v>Cellstar</v>
          </cell>
          <cell r="C282" t="str">
            <v>STK</v>
          </cell>
          <cell r="D282">
            <v>1</v>
          </cell>
          <cell r="F282" t="str">
            <v>OTC</v>
          </cell>
          <cell r="G282" t="str">
            <v>TECH</v>
          </cell>
          <cell r="H282" t="str">
            <v>USA</v>
          </cell>
          <cell r="N282" t="str">
            <v>T-CLST</v>
          </cell>
          <cell r="R282" t="str">
            <v>USD</v>
          </cell>
          <cell r="S282" t="str">
            <v>Stock</v>
          </cell>
          <cell r="U282" t="str">
            <v>Technology</v>
          </cell>
          <cell r="V282" t="str">
            <v>UNITED STATES OF AMERICA</v>
          </cell>
          <cell r="W282" t="str">
            <v>OVER THE COUNTER</v>
          </cell>
          <cell r="Y282" t="str">
            <v>U.S. Dollar</v>
          </cell>
          <cell r="AJ282" t="str">
            <v>E</v>
          </cell>
          <cell r="AR282" t="str">
            <v>T-CLST</v>
          </cell>
        </row>
        <row r="283">
          <cell r="A283" t="str">
            <v>T-CMAG</v>
          </cell>
          <cell r="B283" t="str">
            <v>Casino Magic, Inc.</v>
          </cell>
          <cell r="C283" t="str">
            <v>STK</v>
          </cell>
          <cell r="D283">
            <v>1</v>
          </cell>
          <cell r="F283" t="str">
            <v>OTC</v>
          </cell>
          <cell r="G283" t="str">
            <v>CASI</v>
          </cell>
          <cell r="H283" t="str">
            <v>USA</v>
          </cell>
          <cell r="N283" t="str">
            <v>T-CMAG</v>
          </cell>
          <cell r="R283" t="str">
            <v>USD</v>
          </cell>
          <cell r="S283" t="str">
            <v>Stock</v>
          </cell>
          <cell r="U283" t="str">
            <v>Casinos</v>
          </cell>
          <cell r="V283" t="str">
            <v>UNITED STATES OF AMERICA</v>
          </cell>
          <cell r="W283" t="str">
            <v>OVER THE COUNTER</v>
          </cell>
          <cell r="Y283" t="str">
            <v>U.S. Dollar</v>
          </cell>
          <cell r="AJ283" t="str">
            <v>E</v>
          </cell>
        </row>
        <row r="284">
          <cell r="A284" t="str">
            <v>T-CMEC</v>
          </cell>
          <cell r="B284" t="str">
            <v>Century Medicorp</v>
          </cell>
          <cell r="C284" t="str">
            <v>STK</v>
          </cell>
          <cell r="D284">
            <v>1</v>
          </cell>
          <cell r="F284" t="str">
            <v>OTC</v>
          </cell>
          <cell r="G284" t="str">
            <v>HMOS</v>
          </cell>
          <cell r="H284" t="str">
            <v>USA</v>
          </cell>
          <cell r="N284" t="str">
            <v>T-CMEC</v>
          </cell>
          <cell r="R284" t="str">
            <v>USD</v>
          </cell>
          <cell r="S284" t="str">
            <v>Stock</v>
          </cell>
          <cell r="U284" t="str">
            <v>Health Maint. Org.</v>
          </cell>
          <cell r="V284" t="str">
            <v>UNITED STATES OF AMERICA</v>
          </cell>
          <cell r="W284" t="str">
            <v>OVER THE COUNTER</v>
          </cell>
          <cell r="Y284" t="str">
            <v>U.S. Dollar</v>
          </cell>
          <cell r="AJ284" t="str">
            <v>E</v>
          </cell>
        </row>
        <row r="285">
          <cell r="A285" t="str">
            <v>T-CMGI</v>
          </cell>
          <cell r="B285" t="str">
            <v>CMG Information Systems</v>
          </cell>
          <cell r="C285" t="str">
            <v>STK</v>
          </cell>
          <cell r="D285">
            <v>1</v>
          </cell>
          <cell r="F285" t="str">
            <v>OTC</v>
          </cell>
          <cell r="G285" t="str">
            <v>INET</v>
          </cell>
          <cell r="H285" t="str">
            <v>USA</v>
          </cell>
          <cell r="N285" t="str">
            <v>T-CMGI</v>
          </cell>
          <cell r="R285" t="str">
            <v>USD</v>
          </cell>
          <cell r="S285" t="str">
            <v>Stock</v>
          </cell>
          <cell r="U285" t="str">
            <v>Internet</v>
          </cell>
          <cell r="V285" t="str">
            <v>UNITED STATES OF AMERICA</v>
          </cell>
          <cell r="W285" t="str">
            <v>OVER THE COUNTER</v>
          </cell>
          <cell r="Y285" t="str">
            <v>U.S. Dollar</v>
          </cell>
          <cell r="AJ285" t="str">
            <v>E</v>
          </cell>
          <cell r="AR285" t="str">
            <v>T-CMGI</v>
          </cell>
        </row>
        <row r="286">
          <cell r="A286" t="str">
            <v>T-CMI</v>
          </cell>
          <cell r="B286" t="str">
            <v>Complete Management Inc</v>
          </cell>
          <cell r="C286" t="str">
            <v>STK</v>
          </cell>
          <cell r="D286">
            <v>1</v>
          </cell>
          <cell r="F286" t="str">
            <v>NYSE</v>
          </cell>
          <cell r="G286" t="str">
            <v>HEAL</v>
          </cell>
          <cell r="H286" t="str">
            <v>USA</v>
          </cell>
          <cell r="N286" t="str">
            <v>T-CMI</v>
          </cell>
          <cell r="R286" t="str">
            <v>USD</v>
          </cell>
          <cell r="S286" t="str">
            <v>Stock</v>
          </cell>
          <cell r="U286" t="str">
            <v>Healthcare</v>
          </cell>
          <cell r="V286" t="str">
            <v>UNITED STATES OF AMERICA</v>
          </cell>
          <cell r="W286" t="str">
            <v>NEW YORK STOCK EXCHANGE</v>
          </cell>
          <cell r="Y286" t="str">
            <v>U.S. Dollar</v>
          </cell>
          <cell r="AJ286" t="str">
            <v>E</v>
          </cell>
          <cell r="AR286" t="str">
            <v>T-CMI</v>
          </cell>
        </row>
        <row r="287">
          <cell r="A287" t="str">
            <v>T-CMY</v>
          </cell>
          <cell r="B287" t="str">
            <v xml:space="preserve">Community Psychiatric </v>
          </cell>
          <cell r="C287" t="str">
            <v>STK</v>
          </cell>
          <cell r="D287">
            <v>1</v>
          </cell>
          <cell r="F287" t="str">
            <v>NYSE</v>
          </cell>
          <cell r="G287" t="str">
            <v>HOSP</v>
          </cell>
          <cell r="H287" t="str">
            <v>USA</v>
          </cell>
          <cell r="N287" t="str">
            <v>T-CMY</v>
          </cell>
          <cell r="R287" t="str">
            <v>USD</v>
          </cell>
          <cell r="S287" t="str">
            <v>Stock</v>
          </cell>
          <cell r="U287" t="str">
            <v>Hospital</v>
          </cell>
          <cell r="V287" t="str">
            <v>UNITED STATES OF AMERICA</v>
          </cell>
          <cell r="W287" t="str">
            <v>NEW YORK STOCK EXCHANGE</v>
          </cell>
          <cell r="Y287" t="str">
            <v>U.S. Dollar</v>
          </cell>
          <cell r="AJ287" t="str">
            <v>E</v>
          </cell>
        </row>
        <row r="288">
          <cell r="A288" t="str">
            <v>T-CNDR</v>
          </cell>
          <cell r="B288" t="str">
            <v>Condor Tech Solutions</v>
          </cell>
          <cell r="C288" t="str">
            <v>STK</v>
          </cell>
          <cell r="D288">
            <v>1</v>
          </cell>
          <cell r="F288" t="str">
            <v>OTC</v>
          </cell>
          <cell r="G288" t="str">
            <v>INFO</v>
          </cell>
          <cell r="H288" t="str">
            <v>USA</v>
          </cell>
          <cell r="N288" t="str">
            <v>T-CNDR</v>
          </cell>
          <cell r="R288" t="str">
            <v>USD</v>
          </cell>
          <cell r="S288" t="str">
            <v>Stock</v>
          </cell>
          <cell r="U288" t="str">
            <v>Information Services</v>
          </cell>
          <cell r="V288" t="str">
            <v>UNITED STATES OF AMERICA</v>
          </cell>
          <cell r="W288" t="str">
            <v>OVER THE COUNTER</v>
          </cell>
          <cell r="Y288" t="str">
            <v>U.S. Dollar</v>
          </cell>
          <cell r="AJ288" t="str">
            <v>E</v>
          </cell>
          <cell r="AR288" t="str">
            <v>T-CNDR</v>
          </cell>
        </row>
        <row r="289">
          <cell r="A289" t="str">
            <v>T-CNM</v>
          </cell>
          <cell r="B289" t="str">
            <v>Continental Medical</v>
          </cell>
          <cell r="C289" t="str">
            <v>STK</v>
          </cell>
          <cell r="D289">
            <v>1</v>
          </cell>
          <cell r="F289" t="str">
            <v>NYSE</v>
          </cell>
          <cell r="G289" t="str">
            <v>HOSP</v>
          </cell>
          <cell r="H289" t="str">
            <v>USA</v>
          </cell>
          <cell r="N289" t="str">
            <v>T-CNM</v>
          </cell>
          <cell r="R289" t="str">
            <v>USD</v>
          </cell>
          <cell r="S289" t="str">
            <v>Stock</v>
          </cell>
          <cell r="U289" t="str">
            <v>Hospital</v>
          </cell>
          <cell r="V289" t="str">
            <v>UNITED STATES OF AMERICA</v>
          </cell>
          <cell r="W289" t="str">
            <v>NEW YORK STOCK EXCHANGE</v>
          </cell>
          <cell r="Y289" t="str">
            <v>U.S. Dollar</v>
          </cell>
          <cell r="AJ289" t="str">
            <v>E</v>
          </cell>
        </row>
        <row r="290">
          <cell r="A290" t="str">
            <v>T-CNQ.CN</v>
          </cell>
          <cell r="B290" t="str">
            <v>Canadian Natural Resources</v>
          </cell>
          <cell r="C290" t="str">
            <v>STK</v>
          </cell>
          <cell r="D290">
            <v>1</v>
          </cell>
          <cell r="F290" t="str">
            <v>TSE</v>
          </cell>
          <cell r="G290" t="str">
            <v>ENER</v>
          </cell>
          <cell r="H290" t="str">
            <v>USA</v>
          </cell>
          <cell r="N290" t="str">
            <v>T-CNQ.CN</v>
          </cell>
          <cell r="R290" t="str">
            <v>USD</v>
          </cell>
          <cell r="S290" t="str">
            <v>Stock</v>
          </cell>
          <cell r="U290" t="str">
            <v>Energy</v>
          </cell>
          <cell r="V290" t="str">
            <v>UNITED STATES OF AMERICA</v>
          </cell>
          <cell r="W290" t="str">
            <v>TOKYO STOCK EXCHANGE (JAPAN)</v>
          </cell>
          <cell r="Y290" t="str">
            <v>U.S. Dollar</v>
          </cell>
          <cell r="AJ290" t="str">
            <v>E</v>
          </cell>
          <cell r="AR290" t="str">
            <v>T-CNQ.CN</v>
          </cell>
        </row>
        <row r="291">
          <cell r="A291" t="str">
            <v>T-COMR</v>
          </cell>
          <cell r="B291" t="str">
            <v>Comair Holdings</v>
          </cell>
          <cell r="C291" t="str">
            <v>STK</v>
          </cell>
          <cell r="D291">
            <v>1</v>
          </cell>
          <cell r="F291" t="str">
            <v>OTC</v>
          </cell>
          <cell r="G291" t="str">
            <v>AIRL</v>
          </cell>
          <cell r="H291" t="str">
            <v>USA</v>
          </cell>
          <cell r="N291" t="str">
            <v>T-COMR</v>
          </cell>
          <cell r="R291" t="str">
            <v>USD</v>
          </cell>
          <cell r="S291" t="str">
            <v>Stock</v>
          </cell>
          <cell r="U291" t="str">
            <v>Airlines</v>
          </cell>
          <cell r="V291" t="str">
            <v>UNITED STATES OF AMERICA</v>
          </cell>
          <cell r="W291" t="str">
            <v>OVER THE COUNTER</v>
          </cell>
          <cell r="Y291" t="str">
            <v>U.S. Dollar</v>
          </cell>
          <cell r="AJ291" t="str">
            <v>E</v>
          </cell>
          <cell r="AR291" t="str">
            <v>T-COMR</v>
          </cell>
        </row>
        <row r="292">
          <cell r="A292" t="str">
            <v>T-COMR2</v>
          </cell>
          <cell r="B292" t="str">
            <v>Comair Holdings, Paul</v>
          </cell>
          <cell r="C292" t="str">
            <v>STK</v>
          </cell>
          <cell r="D292">
            <v>1</v>
          </cell>
          <cell r="F292" t="str">
            <v>OTC</v>
          </cell>
          <cell r="G292" t="str">
            <v>AIRL</v>
          </cell>
          <cell r="H292" t="str">
            <v>USA</v>
          </cell>
          <cell r="N292" t="str">
            <v>T-COMR2</v>
          </cell>
          <cell r="R292" t="str">
            <v>USD</v>
          </cell>
          <cell r="S292" t="str">
            <v>Stock</v>
          </cell>
          <cell r="U292" t="str">
            <v>Airlines</v>
          </cell>
          <cell r="V292" t="str">
            <v>UNITED STATES OF AMERICA</v>
          </cell>
          <cell r="W292" t="str">
            <v>OVER THE COUNTER</v>
          </cell>
          <cell r="Y292" t="str">
            <v>U.S. Dollar</v>
          </cell>
          <cell r="AJ292" t="str">
            <v>E</v>
          </cell>
          <cell r="AR292" t="str">
            <v>T-COMR2</v>
          </cell>
        </row>
        <row r="293">
          <cell r="A293" t="str">
            <v>T-COX</v>
          </cell>
          <cell r="B293" t="str">
            <v>Cox Communications</v>
          </cell>
          <cell r="C293" t="str">
            <v>STK</v>
          </cell>
          <cell r="D293">
            <v>1</v>
          </cell>
          <cell r="F293" t="str">
            <v>NYSE</v>
          </cell>
          <cell r="G293" t="str">
            <v>ENTM</v>
          </cell>
          <cell r="H293" t="str">
            <v>USA</v>
          </cell>
          <cell r="J293" t="str">
            <v>224044107</v>
          </cell>
          <cell r="N293" t="str">
            <v>T-COX</v>
          </cell>
          <cell r="R293" t="str">
            <v>USD</v>
          </cell>
          <cell r="S293" t="str">
            <v>Stock</v>
          </cell>
          <cell r="U293" t="str">
            <v>Entertainment</v>
          </cell>
          <cell r="V293" t="str">
            <v>UNITED STATES OF AMERICA</v>
          </cell>
          <cell r="W293" t="str">
            <v>NEW YORK STOCK EXCHANGE</v>
          </cell>
          <cell r="Y293" t="str">
            <v>U.S. Dollar</v>
          </cell>
          <cell r="AJ293" t="str">
            <v>E</v>
          </cell>
          <cell r="AR293" t="str">
            <v>T-COX</v>
          </cell>
        </row>
        <row r="294">
          <cell r="A294" t="str">
            <v>T-CPRD</v>
          </cell>
          <cell r="B294" t="str">
            <v>Computer Products</v>
          </cell>
          <cell r="C294" t="str">
            <v>STK</v>
          </cell>
          <cell r="D294">
            <v>1</v>
          </cell>
          <cell r="F294" t="str">
            <v>OTC</v>
          </cell>
          <cell r="G294" t="str">
            <v>TECH</v>
          </cell>
          <cell r="H294" t="str">
            <v>USA</v>
          </cell>
          <cell r="N294" t="str">
            <v>T-CPRD</v>
          </cell>
          <cell r="R294" t="str">
            <v>USD</v>
          </cell>
          <cell r="S294" t="str">
            <v>Stock</v>
          </cell>
          <cell r="U294" t="str">
            <v>Technology</v>
          </cell>
          <cell r="V294" t="str">
            <v>UNITED STATES OF AMERICA</v>
          </cell>
          <cell r="W294" t="str">
            <v>OVER THE COUNTER</v>
          </cell>
          <cell r="Y294" t="str">
            <v>U.S. Dollar</v>
          </cell>
          <cell r="AJ294" t="str">
            <v>E</v>
          </cell>
        </row>
        <row r="295">
          <cell r="A295" t="str">
            <v>T-CPX</v>
          </cell>
          <cell r="B295" t="str">
            <v>Cineplex Odeon</v>
          </cell>
          <cell r="C295" t="str">
            <v>STK</v>
          </cell>
          <cell r="D295">
            <v>1</v>
          </cell>
          <cell r="F295" t="str">
            <v>NYSE</v>
          </cell>
          <cell r="G295" t="str">
            <v>ENTM</v>
          </cell>
          <cell r="H295" t="str">
            <v>USA</v>
          </cell>
          <cell r="N295" t="str">
            <v>T-CPX</v>
          </cell>
          <cell r="R295" t="str">
            <v>USD</v>
          </cell>
          <cell r="S295" t="str">
            <v>Stock</v>
          </cell>
          <cell r="U295" t="str">
            <v>Entertainment</v>
          </cell>
          <cell r="V295" t="str">
            <v>UNITED STATES OF AMERICA</v>
          </cell>
          <cell r="W295" t="str">
            <v>NEW YORK STOCK EXCHANGE</v>
          </cell>
          <cell r="Y295" t="str">
            <v>U.S. Dollar</v>
          </cell>
          <cell r="AJ295" t="str">
            <v>E</v>
          </cell>
          <cell r="AR295" t="str">
            <v>T-CPX</v>
          </cell>
        </row>
        <row r="296">
          <cell r="A296" t="str">
            <v>T-CQC.CU</v>
          </cell>
          <cell r="B296" t="str">
            <v>Casino America Mar 1996 7.5 Calls</v>
          </cell>
          <cell r="C296" t="str">
            <v>CAL</v>
          </cell>
          <cell r="D296">
            <v>100</v>
          </cell>
          <cell r="F296" t="str">
            <v>NYSE</v>
          </cell>
          <cell r="G296" t="str">
            <v>CASI</v>
          </cell>
          <cell r="H296" t="str">
            <v>USA</v>
          </cell>
          <cell r="N296" t="str">
            <v>T-CQC.CU</v>
          </cell>
          <cell r="O296">
            <v>7.5</v>
          </cell>
          <cell r="P296">
            <v>35139</v>
          </cell>
          <cell r="Q296" t="str">
            <v>T-CSNO</v>
          </cell>
          <cell r="R296" t="str">
            <v>USD</v>
          </cell>
          <cell r="S296" t="str">
            <v>Call Option</v>
          </cell>
          <cell r="U296" t="str">
            <v>Casinos</v>
          </cell>
          <cell r="V296" t="str">
            <v>UNITED STATES OF AMERICA</v>
          </cell>
          <cell r="W296" t="str">
            <v>NEW YORK STOCK EXCHANGE</v>
          </cell>
          <cell r="Y296" t="str">
            <v>U.S. Dollar</v>
          </cell>
          <cell r="AJ296" t="str">
            <v>E</v>
          </cell>
          <cell r="AR296" t="str">
            <v>T-CQC.CU</v>
          </cell>
        </row>
        <row r="297">
          <cell r="A297" t="str">
            <v>T-CQC.OU</v>
          </cell>
          <cell r="B297" t="str">
            <v>Casino America Mar 1996 7.5 Puts</v>
          </cell>
          <cell r="C297" t="str">
            <v>PUT</v>
          </cell>
          <cell r="D297">
            <v>100</v>
          </cell>
          <cell r="F297" t="str">
            <v>NYSE</v>
          </cell>
          <cell r="G297" t="str">
            <v>CASI</v>
          </cell>
          <cell r="H297" t="str">
            <v>USA</v>
          </cell>
          <cell r="N297" t="str">
            <v>T-CQC.OU</v>
          </cell>
          <cell r="O297">
            <v>7.5</v>
          </cell>
          <cell r="P297">
            <v>35139</v>
          </cell>
          <cell r="Q297" t="str">
            <v>T-CSNO</v>
          </cell>
          <cell r="R297" t="str">
            <v>USD</v>
          </cell>
          <cell r="S297" t="str">
            <v>Put Option</v>
          </cell>
          <cell r="U297" t="str">
            <v>Casinos</v>
          </cell>
          <cell r="V297" t="str">
            <v>UNITED STATES OF AMERICA</v>
          </cell>
          <cell r="W297" t="str">
            <v>NEW YORK STOCK EXCHANGE</v>
          </cell>
          <cell r="Y297" t="str">
            <v>U.S. Dollar</v>
          </cell>
          <cell r="AJ297" t="str">
            <v>E</v>
          </cell>
          <cell r="AR297" t="str">
            <v>T-CQC.OU</v>
          </cell>
        </row>
        <row r="298">
          <cell r="A298" t="str">
            <v>T-CQG.AH</v>
          </cell>
          <cell r="B298" t="str">
            <v>Cobra Golf Jan 1995 40 Calls</v>
          </cell>
          <cell r="C298" t="str">
            <v>CAL</v>
          </cell>
          <cell r="D298">
            <v>100</v>
          </cell>
          <cell r="F298" t="str">
            <v>NYSE</v>
          </cell>
          <cell r="G298" t="str">
            <v>CONS</v>
          </cell>
          <cell r="H298" t="str">
            <v>USA</v>
          </cell>
          <cell r="N298" t="str">
            <v>T-CQG.AH</v>
          </cell>
          <cell r="O298">
            <v>40</v>
          </cell>
          <cell r="P298">
            <v>34719</v>
          </cell>
          <cell r="Q298" t="str">
            <v>T-CBRA</v>
          </cell>
          <cell r="R298" t="str">
            <v>USD</v>
          </cell>
          <cell r="S298" t="str">
            <v>Call Option</v>
          </cell>
          <cell r="U298" t="str">
            <v>Consumer Goods</v>
          </cell>
          <cell r="V298" t="str">
            <v>UNITED STATES OF AMERICA</v>
          </cell>
          <cell r="W298" t="str">
            <v>NEW YORK STOCK EXCHANGE</v>
          </cell>
          <cell r="Y298" t="str">
            <v>U.S. Dollar</v>
          </cell>
          <cell r="AJ298" t="str">
            <v>E</v>
          </cell>
          <cell r="AR298" t="str">
            <v>T-CQG.AH</v>
          </cell>
        </row>
        <row r="299">
          <cell r="A299" t="str">
            <v>T-CQG.GF</v>
          </cell>
          <cell r="B299" t="str">
            <v xml:space="preserve">Cobra Golf Jul 1995 30 Calls </v>
          </cell>
          <cell r="C299" t="str">
            <v>CAL</v>
          </cell>
          <cell r="D299">
            <v>100</v>
          </cell>
          <cell r="F299" t="str">
            <v>NYSE</v>
          </cell>
          <cell r="G299" t="str">
            <v>CONS</v>
          </cell>
          <cell r="H299" t="str">
            <v>USA</v>
          </cell>
          <cell r="N299" t="str">
            <v>T-CQG.GF</v>
          </cell>
          <cell r="O299">
            <v>30</v>
          </cell>
          <cell r="P299">
            <v>34901</v>
          </cell>
          <cell r="Q299" t="str">
            <v>T-CBRA</v>
          </cell>
          <cell r="R299" t="str">
            <v>USD</v>
          </cell>
          <cell r="S299" t="str">
            <v>Call Option</v>
          </cell>
          <cell r="U299" t="str">
            <v>Consumer Goods</v>
          </cell>
          <cell r="V299" t="str">
            <v>UNITED STATES OF AMERICA</v>
          </cell>
          <cell r="W299" t="str">
            <v>NEW YORK STOCK EXCHANGE</v>
          </cell>
          <cell r="Y299" t="str">
            <v>U.S. Dollar</v>
          </cell>
          <cell r="AJ299" t="str">
            <v>E</v>
          </cell>
        </row>
        <row r="300">
          <cell r="A300" t="str">
            <v>T-CQG.GH</v>
          </cell>
          <cell r="B300" t="str">
            <v xml:space="preserve">Cobra Golf Jul 1995 40 Calls </v>
          </cell>
          <cell r="C300" t="str">
            <v>CAL</v>
          </cell>
          <cell r="D300">
            <v>100</v>
          </cell>
          <cell r="F300" t="str">
            <v>NYSE</v>
          </cell>
          <cell r="G300" t="str">
            <v>CONS</v>
          </cell>
          <cell r="H300" t="str">
            <v>USA</v>
          </cell>
          <cell r="N300" t="str">
            <v>T-CQG.GH</v>
          </cell>
          <cell r="O300">
            <v>40</v>
          </cell>
          <cell r="P300">
            <v>34901</v>
          </cell>
          <cell r="Q300" t="str">
            <v>T-CBRA</v>
          </cell>
          <cell r="R300" t="str">
            <v>USD</v>
          </cell>
          <cell r="S300" t="str">
            <v>Call Option</v>
          </cell>
          <cell r="U300" t="str">
            <v>Consumer Goods</v>
          </cell>
          <cell r="V300" t="str">
            <v>UNITED STATES OF AMERICA</v>
          </cell>
          <cell r="W300" t="str">
            <v>NEW YORK STOCK EXCHANGE</v>
          </cell>
          <cell r="Y300" t="str">
            <v>U.S. Dollar</v>
          </cell>
          <cell r="AJ300" t="str">
            <v>E</v>
          </cell>
        </row>
        <row r="301">
          <cell r="A301" t="str">
            <v>T-CQG.HF</v>
          </cell>
          <cell r="B301" t="str">
            <v xml:space="preserve">Cobra Golf Aug 1995 30 Calls </v>
          </cell>
          <cell r="C301" t="str">
            <v>CAL</v>
          </cell>
          <cell r="D301">
            <v>100</v>
          </cell>
          <cell r="F301" t="str">
            <v>NYSE</v>
          </cell>
          <cell r="G301" t="str">
            <v>CONS</v>
          </cell>
          <cell r="H301" t="str">
            <v>USA</v>
          </cell>
          <cell r="N301" t="str">
            <v>T-CQG.HF</v>
          </cell>
          <cell r="O301">
            <v>30</v>
          </cell>
          <cell r="P301">
            <v>34929</v>
          </cell>
          <cell r="Q301" t="str">
            <v>T-CBRA</v>
          </cell>
          <cell r="R301" t="str">
            <v>USD</v>
          </cell>
          <cell r="S301" t="str">
            <v>Call Option</v>
          </cell>
          <cell r="U301" t="str">
            <v>Consumer Goods</v>
          </cell>
          <cell r="V301" t="str">
            <v>UNITED STATES OF AMERICA</v>
          </cell>
          <cell r="W301" t="str">
            <v>NEW YORK STOCK EXCHANGE</v>
          </cell>
          <cell r="Y301" t="str">
            <v>U.S. Dollar</v>
          </cell>
          <cell r="AJ301" t="str">
            <v>E</v>
          </cell>
        </row>
        <row r="302">
          <cell r="A302" t="str">
            <v>T-CQG.MH</v>
          </cell>
          <cell r="B302" t="str">
            <v>Cobra Golf Jan 1995 40 Puts</v>
          </cell>
          <cell r="C302" t="str">
            <v>PUT</v>
          </cell>
          <cell r="D302">
            <v>100</v>
          </cell>
          <cell r="F302" t="str">
            <v>NYSE</v>
          </cell>
          <cell r="G302" t="str">
            <v>CONS</v>
          </cell>
          <cell r="H302" t="str">
            <v>USA</v>
          </cell>
          <cell r="N302" t="str">
            <v>T-CQG.MH</v>
          </cell>
          <cell r="O302">
            <v>40</v>
          </cell>
          <cell r="P302">
            <v>34719</v>
          </cell>
          <cell r="Q302" t="str">
            <v>T-CBRA</v>
          </cell>
          <cell r="R302" t="str">
            <v>USD</v>
          </cell>
          <cell r="S302" t="str">
            <v>Put Option</v>
          </cell>
          <cell r="U302" t="str">
            <v>Consumer Goods</v>
          </cell>
          <cell r="V302" t="str">
            <v>UNITED STATES OF AMERICA</v>
          </cell>
          <cell r="W302" t="str">
            <v>NEW YORK STOCK EXCHANGE</v>
          </cell>
          <cell r="Y302" t="str">
            <v>U.S. Dollar</v>
          </cell>
          <cell r="AJ302" t="str">
            <v>E</v>
          </cell>
          <cell r="AR302" t="str">
            <v>T-CQG.MH</v>
          </cell>
        </row>
        <row r="303">
          <cell r="A303" t="str">
            <v>T-CQG.SH</v>
          </cell>
          <cell r="B303" t="str">
            <v>Cobra Golf Jul 1995 40 Puts - exercised</v>
          </cell>
          <cell r="C303" t="str">
            <v>PUT</v>
          </cell>
          <cell r="D303">
            <v>100</v>
          </cell>
          <cell r="F303" t="str">
            <v>NYSE</v>
          </cell>
          <cell r="G303" t="str">
            <v>CONS</v>
          </cell>
          <cell r="H303" t="str">
            <v>USA</v>
          </cell>
          <cell r="N303" t="str">
            <v>T-CQG.SH</v>
          </cell>
          <cell r="O303">
            <v>40</v>
          </cell>
          <cell r="P303">
            <v>34901</v>
          </cell>
          <cell r="Q303" t="str">
            <v>T-CBRA</v>
          </cell>
          <cell r="R303" t="str">
            <v>USD</v>
          </cell>
          <cell r="S303" t="str">
            <v>Put Option</v>
          </cell>
          <cell r="U303" t="str">
            <v>Consumer Goods</v>
          </cell>
          <cell r="V303" t="str">
            <v>UNITED STATES OF AMERICA</v>
          </cell>
          <cell r="W303" t="str">
            <v>NEW YORK STOCK EXCHANGE</v>
          </cell>
          <cell r="Y303" t="str">
            <v>U.S. Dollar</v>
          </cell>
          <cell r="AJ303" t="str">
            <v>E</v>
          </cell>
          <cell r="AR303" t="str">
            <v>T-CQG.SH</v>
          </cell>
        </row>
        <row r="304">
          <cell r="A304" t="str">
            <v>T-CQN.OD</v>
          </cell>
          <cell r="B304" t="str">
            <v>CERN Mar 1998 20 Puts</v>
          </cell>
          <cell r="C304" t="str">
            <v>PUT</v>
          </cell>
          <cell r="D304">
            <v>100</v>
          </cell>
          <cell r="F304" t="str">
            <v>NYSE</v>
          </cell>
          <cell r="G304" t="str">
            <v>HCIS</v>
          </cell>
          <cell r="H304" t="str">
            <v>USA</v>
          </cell>
          <cell r="N304" t="str">
            <v>T-CQN.OD</v>
          </cell>
          <cell r="O304">
            <v>20</v>
          </cell>
          <cell r="P304">
            <v>35874</v>
          </cell>
          <cell r="Q304" t="str">
            <v>T-CERN</v>
          </cell>
          <cell r="R304" t="str">
            <v>USD</v>
          </cell>
          <cell r="S304" t="str">
            <v>Put Option</v>
          </cell>
          <cell r="U304" t="str">
            <v>Health Care Info Sys</v>
          </cell>
          <cell r="V304" t="str">
            <v>UNITED STATES OF AMERICA</v>
          </cell>
          <cell r="W304" t="str">
            <v>NEW YORK STOCK EXCHANGE</v>
          </cell>
          <cell r="Y304" t="str">
            <v>U.S. Dollar</v>
          </cell>
          <cell r="AJ304" t="str">
            <v>E</v>
          </cell>
          <cell r="AR304" t="str">
            <v>T-CQN.OD</v>
          </cell>
        </row>
        <row r="305">
          <cell r="A305" t="str">
            <v>T-CRC</v>
          </cell>
          <cell r="B305" t="str">
            <v xml:space="preserve">Carolco Pictures   </v>
          </cell>
          <cell r="C305" t="str">
            <v>STK</v>
          </cell>
          <cell r="D305">
            <v>1</v>
          </cell>
          <cell r="F305" t="str">
            <v>NYSE</v>
          </cell>
          <cell r="G305" t="str">
            <v>ENTM</v>
          </cell>
          <cell r="H305" t="str">
            <v>USA</v>
          </cell>
          <cell r="N305" t="str">
            <v>T-CRC</v>
          </cell>
          <cell r="R305" t="str">
            <v>USD</v>
          </cell>
          <cell r="S305" t="str">
            <v>Stock</v>
          </cell>
          <cell r="U305" t="str">
            <v>Entertainment</v>
          </cell>
          <cell r="V305" t="str">
            <v>UNITED STATES OF AMERICA</v>
          </cell>
          <cell r="W305" t="str">
            <v>NEW YORK STOCK EXCHANGE</v>
          </cell>
          <cell r="Y305" t="str">
            <v>U.S. Dollar</v>
          </cell>
          <cell r="AJ305" t="str">
            <v>E</v>
          </cell>
        </row>
        <row r="306">
          <cell r="A306" t="str">
            <v>T-CREE</v>
          </cell>
          <cell r="B306" t="str">
            <v>Cree Research</v>
          </cell>
          <cell r="C306" t="str">
            <v>STK</v>
          </cell>
          <cell r="D306">
            <v>1</v>
          </cell>
          <cell r="F306" t="str">
            <v>OTC</v>
          </cell>
          <cell r="G306" t="str">
            <v>TECH</v>
          </cell>
          <cell r="H306" t="str">
            <v>USA</v>
          </cell>
          <cell r="J306" t="str">
            <v>225447101</v>
          </cell>
          <cell r="N306" t="str">
            <v>T-CREE</v>
          </cell>
          <cell r="R306" t="str">
            <v>USD</v>
          </cell>
          <cell r="S306" t="str">
            <v>Stock</v>
          </cell>
          <cell r="U306" t="str">
            <v>Technology</v>
          </cell>
          <cell r="V306" t="str">
            <v>UNITED STATES OF AMERICA</v>
          </cell>
          <cell r="W306" t="str">
            <v>OVER THE COUNTER</v>
          </cell>
          <cell r="Y306" t="str">
            <v>U.S. Dollar</v>
          </cell>
          <cell r="AJ306" t="str">
            <v>E</v>
          </cell>
          <cell r="AR306" t="str">
            <v>T-CREE</v>
          </cell>
        </row>
        <row r="307">
          <cell r="A307" t="str">
            <v>T-CREE.WTS</v>
          </cell>
          <cell r="B307" t="str">
            <v>Cree Research 27.225 Sept. 2000 Warrants</v>
          </cell>
          <cell r="C307" t="str">
            <v>CAL</v>
          </cell>
          <cell r="D307">
            <v>100</v>
          </cell>
          <cell r="F307" t="str">
            <v>OTC</v>
          </cell>
          <cell r="G307" t="str">
            <v>TECH</v>
          </cell>
          <cell r="H307" t="str">
            <v>USA</v>
          </cell>
          <cell r="N307" t="str">
            <v>T-CREE.WTS</v>
          </cell>
          <cell r="O307">
            <v>27.225000000000001</v>
          </cell>
          <cell r="P307">
            <v>1</v>
          </cell>
          <cell r="Q307" t="str">
            <v>T-CREE</v>
          </cell>
          <cell r="R307" t="str">
            <v>USD</v>
          </cell>
          <cell r="S307" t="str">
            <v>Call Option</v>
          </cell>
          <cell r="U307" t="str">
            <v>Technology</v>
          </cell>
          <cell r="V307" t="str">
            <v>UNITED STATES OF AMERICA</v>
          </cell>
          <cell r="W307" t="str">
            <v>OVER THE COUNTER</v>
          </cell>
          <cell r="Y307" t="str">
            <v>U.S. Dollar</v>
          </cell>
          <cell r="AJ307" t="str">
            <v>E</v>
          </cell>
          <cell r="AR307" t="str">
            <v>T-CREE.WTS</v>
          </cell>
        </row>
        <row r="308">
          <cell r="A308" t="str">
            <v>T-CREIQ</v>
          </cell>
          <cell r="B308" t="str">
            <v>Care Enterprises</v>
          </cell>
          <cell r="C308" t="str">
            <v>STK</v>
          </cell>
          <cell r="D308">
            <v>1</v>
          </cell>
          <cell r="F308" t="str">
            <v>OTC</v>
          </cell>
          <cell r="G308" t="str">
            <v>NURH</v>
          </cell>
          <cell r="H308" t="str">
            <v>USA</v>
          </cell>
          <cell r="N308" t="str">
            <v>T-CREIQ</v>
          </cell>
          <cell r="R308" t="str">
            <v>USD</v>
          </cell>
          <cell r="S308" t="str">
            <v>Stock</v>
          </cell>
          <cell r="U308" t="str">
            <v>Nursing Home</v>
          </cell>
          <cell r="V308" t="str">
            <v>UNITED STATES OF AMERICA</v>
          </cell>
          <cell r="W308" t="str">
            <v>OVER THE COUNTER</v>
          </cell>
          <cell r="Y308" t="str">
            <v>U.S. Dollar</v>
          </cell>
          <cell r="AJ308" t="str">
            <v>E</v>
          </cell>
        </row>
        <row r="309">
          <cell r="A309" t="str">
            <v>T-CRH</v>
          </cell>
          <cell r="B309" t="str">
            <v>Coram Healthcare Mgt</v>
          </cell>
          <cell r="C309" t="str">
            <v>STK</v>
          </cell>
          <cell r="D309">
            <v>1</v>
          </cell>
          <cell r="F309" t="str">
            <v>NYSE</v>
          </cell>
          <cell r="G309" t="str">
            <v>HEAL</v>
          </cell>
          <cell r="H309" t="str">
            <v>USA</v>
          </cell>
          <cell r="N309" t="str">
            <v>T-CRH</v>
          </cell>
          <cell r="R309" t="str">
            <v>USD</v>
          </cell>
          <cell r="S309" t="str">
            <v>Stock</v>
          </cell>
          <cell r="U309" t="str">
            <v>Healthcare</v>
          </cell>
          <cell r="V309" t="str">
            <v>UNITED STATES OF AMERICA</v>
          </cell>
          <cell r="W309" t="str">
            <v>NEW YORK STOCK EXCHANGE</v>
          </cell>
          <cell r="Y309" t="str">
            <v>U.S. Dollar</v>
          </cell>
          <cell r="AJ309" t="str">
            <v>E</v>
          </cell>
          <cell r="AR309" t="str">
            <v>T-CRH</v>
          </cell>
        </row>
        <row r="310">
          <cell r="A310" t="str">
            <v>T-CROS</v>
          </cell>
          <cell r="B310" t="str">
            <v>Crossmann Communities</v>
          </cell>
          <cell r="C310" t="str">
            <v>STK</v>
          </cell>
          <cell r="D310">
            <v>1</v>
          </cell>
          <cell r="F310" t="str">
            <v>OTC</v>
          </cell>
          <cell r="G310" t="str">
            <v>FINL</v>
          </cell>
          <cell r="H310" t="str">
            <v>USA</v>
          </cell>
          <cell r="J310" t="str">
            <v>22764E109</v>
          </cell>
          <cell r="N310" t="str">
            <v>T-CROS</v>
          </cell>
          <cell r="R310" t="str">
            <v>USD</v>
          </cell>
          <cell r="S310" t="str">
            <v>Stock</v>
          </cell>
          <cell r="U310" t="str">
            <v>Financial</v>
          </cell>
          <cell r="V310" t="str">
            <v>UNITED STATES OF AMERICA</v>
          </cell>
          <cell r="W310" t="str">
            <v>OVER THE COUNTER</v>
          </cell>
          <cell r="Y310" t="str">
            <v>U.S. Dollar</v>
          </cell>
          <cell r="AJ310" t="str">
            <v>E</v>
          </cell>
          <cell r="AR310" t="str">
            <v>T-CROS</v>
          </cell>
        </row>
        <row r="311">
          <cell r="A311" t="str">
            <v>T-CSA</v>
          </cell>
          <cell r="B311" t="str">
            <v>Coast Savings Financial</v>
          </cell>
          <cell r="C311" t="str">
            <v>STK</v>
          </cell>
          <cell r="D311">
            <v>1</v>
          </cell>
          <cell r="F311" t="str">
            <v>NYSE</v>
          </cell>
          <cell r="G311" t="str">
            <v>FINL</v>
          </cell>
          <cell r="H311" t="str">
            <v>USA</v>
          </cell>
          <cell r="J311" t="str">
            <v>19039M106</v>
          </cell>
          <cell r="N311" t="str">
            <v>T-CSA</v>
          </cell>
          <cell r="R311" t="str">
            <v>USD</v>
          </cell>
          <cell r="S311" t="str">
            <v>Stock</v>
          </cell>
          <cell r="U311" t="str">
            <v>Financial</v>
          </cell>
          <cell r="V311" t="str">
            <v>UNITED STATES OF AMERICA</v>
          </cell>
          <cell r="W311" t="str">
            <v>NEW YORK STOCK EXCHANGE</v>
          </cell>
          <cell r="Y311" t="str">
            <v>U.S. Dollar</v>
          </cell>
          <cell r="AJ311" t="str">
            <v>E</v>
          </cell>
          <cell r="AR311" t="str">
            <v>T-CSA</v>
          </cell>
        </row>
        <row r="312">
          <cell r="A312" t="str">
            <v>T-CSA.AF</v>
          </cell>
          <cell r="B312" t="str">
            <v>CSA 1/22/96 OTC 30 Calls</v>
          </cell>
          <cell r="C312" t="str">
            <v>CAL</v>
          </cell>
          <cell r="D312">
            <v>100</v>
          </cell>
          <cell r="F312" t="str">
            <v>OTC</v>
          </cell>
          <cell r="G312" t="str">
            <v>FINL</v>
          </cell>
          <cell r="H312" t="str">
            <v>USA</v>
          </cell>
          <cell r="N312" t="str">
            <v>T-CSA.AF</v>
          </cell>
          <cell r="O312">
            <v>30</v>
          </cell>
          <cell r="P312">
            <v>35086</v>
          </cell>
          <cell r="Q312" t="str">
            <v>T-CSA</v>
          </cell>
          <cell r="R312" t="str">
            <v>USD</v>
          </cell>
          <cell r="S312" t="str">
            <v>Call Option</v>
          </cell>
          <cell r="U312" t="str">
            <v>Financial</v>
          </cell>
          <cell r="V312" t="str">
            <v>UNITED STATES OF AMERICA</v>
          </cell>
          <cell r="W312" t="str">
            <v>OVER THE COUNTER</v>
          </cell>
          <cell r="Y312" t="str">
            <v>U.S. Dollar</v>
          </cell>
          <cell r="AJ312" t="str">
            <v>E</v>
          </cell>
          <cell r="AR312" t="str">
            <v>T-CSA.AF</v>
          </cell>
        </row>
        <row r="313">
          <cell r="A313" t="str">
            <v>T-CSA.MF</v>
          </cell>
          <cell r="B313" t="str">
            <v>CSA 1/22/96 OTC 30 Puts</v>
          </cell>
          <cell r="C313" t="str">
            <v>PUT</v>
          </cell>
          <cell r="D313">
            <v>100</v>
          </cell>
          <cell r="F313" t="str">
            <v>OTC</v>
          </cell>
          <cell r="G313" t="str">
            <v>FINL</v>
          </cell>
          <cell r="H313" t="str">
            <v>USA</v>
          </cell>
          <cell r="N313" t="str">
            <v>T-CSA.MF</v>
          </cell>
          <cell r="O313">
            <v>30</v>
          </cell>
          <cell r="P313">
            <v>35086</v>
          </cell>
          <cell r="Q313" t="str">
            <v>T-CSA</v>
          </cell>
          <cell r="R313" t="str">
            <v>USD</v>
          </cell>
          <cell r="S313" t="str">
            <v>Put Option</v>
          </cell>
          <cell r="U313" t="str">
            <v>Financial</v>
          </cell>
          <cell r="V313" t="str">
            <v>UNITED STATES OF AMERICA</v>
          </cell>
          <cell r="W313" t="str">
            <v>OVER THE COUNTER</v>
          </cell>
          <cell r="Y313" t="str">
            <v>U.S. Dollar</v>
          </cell>
          <cell r="AJ313" t="str">
            <v>E</v>
          </cell>
          <cell r="AR313" t="str">
            <v>T-CSA.MF</v>
          </cell>
        </row>
        <row r="314">
          <cell r="A314" t="str">
            <v>T-CSDS</v>
          </cell>
          <cell r="B314" t="str">
            <v>Casino Data Systems</v>
          </cell>
          <cell r="C314" t="str">
            <v>STK</v>
          </cell>
          <cell r="D314">
            <v>1</v>
          </cell>
          <cell r="F314" t="str">
            <v>OTC</v>
          </cell>
          <cell r="G314" t="str">
            <v>GAME</v>
          </cell>
          <cell r="H314" t="str">
            <v>USA</v>
          </cell>
          <cell r="J314" t="str">
            <v>147583108</v>
          </cell>
          <cell r="N314" t="str">
            <v>T-CSDS</v>
          </cell>
          <cell r="R314" t="str">
            <v>USD</v>
          </cell>
          <cell r="S314" t="str">
            <v>Stock</v>
          </cell>
          <cell r="U314" t="str">
            <v>Gaming Equipment</v>
          </cell>
          <cell r="V314" t="str">
            <v>UNITED STATES OF AMERICA</v>
          </cell>
          <cell r="W314" t="str">
            <v>OVER THE COUNTER</v>
          </cell>
          <cell r="Y314" t="str">
            <v>U.S. Dollar</v>
          </cell>
          <cell r="AJ314" t="str">
            <v>E</v>
          </cell>
          <cell r="AR314" t="str">
            <v>T-CSDS</v>
          </cell>
        </row>
        <row r="315">
          <cell r="A315" t="str">
            <v>T-CSK</v>
          </cell>
          <cell r="B315" t="str">
            <v xml:space="preserve">Chesapeak Corp.    </v>
          </cell>
          <cell r="C315" t="str">
            <v>STK</v>
          </cell>
          <cell r="D315">
            <v>1</v>
          </cell>
          <cell r="F315" t="str">
            <v>NYSE</v>
          </cell>
          <cell r="G315" t="str">
            <v>INDL</v>
          </cell>
          <cell r="H315" t="str">
            <v>USA</v>
          </cell>
          <cell r="N315" t="str">
            <v>T-CSK</v>
          </cell>
          <cell r="R315" t="str">
            <v>USD</v>
          </cell>
          <cell r="S315" t="str">
            <v>Stock</v>
          </cell>
          <cell r="U315" t="str">
            <v>Industrial</v>
          </cell>
          <cell r="V315" t="str">
            <v>UNITED STATES OF AMERICA</v>
          </cell>
          <cell r="W315" t="str">
            <v>NEW YORK STOCK EXCHANGE</v>
          </cell>
          <cell r="Y315" t="str">
            <v>U.S. Dollar</v>
          </cell>
          <cell r="AJ315" t="str">
            <v>E</v>
          </cell>
        </row>
        <row r="316">
          <cell r="A316" t="str">
            <v>T-CSNO</v>
          </cell>
          <cell r="B316" t="str">
            <v>Casino America</v>
          </cell>
          <cell r="C316" t="str">
            <v>STK</v>
          </cell>
          <cell r="D316">
            <v>1</v>
          </cell>
          <cell r="F316" t="str">
            <v>OTC</v>
          </cell>
          <cell r="G316" t="str">
            <v>CASI</v>
          </cell>
          <cell r="H316" t="str">
            <v>USA</v>
          </cell>
          <cell r="N316" t="str">
            <v>T-CSNO</v>
          </cell>
          <cell r="R316" t="str">
            <v>USD</v>
          </cell>
          <cell r="S316" t="str">
            <v>Stock</v>
          </cell>
          <cell r="U316" t="str">
            <v>Casinos</v>
          </cell>
          <cell r="V316" t="str">
            <v>UNITED STATES OF AMERICA</v>
          </cell>
          <cell r="W316" t="str">
            <v>OVER THE COUNTER</v>
          </cell>
          <cell r="Y316" t="str">
            <v>U.S. Dollar</v>
          </cell>
          <cell r="AJ316" t="str">
            <v>E</v>
          </cell>
        </row>
        <row r="317">
          <cell r="A317" t="str">
            <v>T-CSNR</v>
          </cell>
          <cell r="B317" t="str">
            <v>Casino Resource Corporation</v>
          </cell>
          <cell r="C317" t="str">
            <v>STK</v>
          </cell>
          <cell r="D317">
            <v>1</v>
          </cell>
          <cell r="F317" t="str">
            <v>OTC</v>
          </cell>
          <cell r="G317" t="str">
            <v>CASI</v>
          </cell>
          <cell r="H317" t="str">
            <v>USA</v>
          </cell>
          <cell r="N317" t="str">
            <v>T-CSNR</v>
          </cell>
          <cell r="R317" t="str">
            <v>USD</v>
          </cell>
          <cell r="S317" t="str">
            <v>Stock</v>
          </cell>
          <cell r="U317" t="str">
            <v>Casinos</v>
          </cell>
          <cell r="V317" t="str">
            <v>UNITED STATES OF AMERICA</v>
          </cell>
          <cell r="W317" t="str">
            <v>OVER THE COUNTER</v>
          </cell>
          <cell r="Y317" t="str">
            <v>U.S. Dollar</v>
          </cell>
          <cell r="AJ317" t="str">
            <v>E</v>
          </cell>
        </row>
        <row r="318">
          <cell r="A318" t="str">
            <v>T-CTHR</v>
          </cell>
          <cell r="B318" t="str">
            <v>C3</v>
          </cell>
          <cell r="C318" t="str">
            <v>STK</v>
          </cell>
          <cell r="D318">
            <v>1</v>
          </cell>
          <cell r="F318" t="str">
            <v>OTC</v>
          </cell>
          <cell r="G318" t="str">
            <v>CONS</v>
          </cell>
          <cell r="H318" t="str">
            <v>USA</v>
          </cell>
          <cell r="N318" t="str">
            <v>T-CTHR</v>
          </cell>
          <cell r="R318" t="str">
            <v>USD</v>
          </cell>
          <cell r="S318" t="str">
            <v>Stock</v>
          </cell>
          <cell r="U318" t="str">
            <v>Consumer Goods</v>
          </cell>
          <cell r="V318" t="str">
            <v>UNITED STATES OF AMERICA</v>
          </cell>
          <cell r="W318" t="str">
            <v>OVER THE COUNTER</v>
          </cell>
          <cell r="Y318" t="str">
            <v>U.S. Dollar</v>
          </cell>
          <cell r="AJ318" t="str">
            <v>E</v>
          </cell>
          <cell r="AR318" t="str">
            <v>T-CTHR</v>
          </cell>
        </row>
        <row r="319">
          <cell r="A319" t="str">
            <v>T-CTIX</v>
          </cell>
          <cell r="B319" t="str">
            <v>Cheap Tickets</v>
          </cell>
          <cell r="C319" t="str">
            <v>STK</v>
          </cell>
          <cell r="D319">
            <v>1</v>
          </cell>
          <cell r="F319" t="str">
            <v>OTC</v>
          </cell>
          <cell r="G319" t="str">
            <v>INET</v>
          </cell>
          <cell r="H319" t="str">
            <v>USA</v>
          </cell>
          <cell r="N319" t="str">
            <v>T-CTIX</v>
          </cell>
          <cell r="R319" t="str">
            <v>USD</v>
          </cell>
          <cell r="S319" t="str">
            <v>Stock</v>
          </cell>
          <cell r="U319" t="str">
            <v>Internet</v>
          </cell>
          <cell r="V319" t="str">
            <v>UNITED STATES OF AMERICA</v>
          </cell>
          <cell r="W319" t="str">
            <v>OVER THE COUNTER</v>
          </cell>
          <cell r="Y319" t="str">
            <v>U.S. Dollar</v>
          </cell>
          <cell r="AJ319" t="str">
            <v>E</v>
          </cell>
          <cell r="AR319" t="str">
            <v>T-CTIX</v>
          </cell>
        </row>
        <row r="320">
          <cell r="A320" t="str">
            <v>T-CTN</v>
          </cell>
          <cell r="B320" t="str">
            <v>Centennial Technologies</v>
          </cell>
          <cell r="C320" t="str">
            <v>STK</v>
          </cell>
          <cell r="D320">
            <v>1</v>
          </cell>
          <cell r="F320" t="str">
            <v>NYSE</v>
          </cell>
          <cell r="G320" t="str">
            <v>TECH</v>
          </cell>
          <cell r="H320" t="str">
            <v>USA</v>
          </cell>
          <cell r="N320" t="str">
            <v>T-CTN</v>
          </cell>
          <cell r="R320" t="str">
            <v>USD</v>
          </cell>
          <cell r="S320" t="str">
            <v>Stock</v>
          </cell>
          <cell r="U320" t="str">
            <v>Technology</v>
          </cell>
          <cell r="V320" t="str">
            <v>UNITED STATES OF AMERICA</v>
          </cell>
          <cell r="W320" t="str">
            <v>NEW YORK STOCK EXCHANGE</v>
          </cell>
          <cell r="Y320" t="str">
            <v>U.S. Dollar</v>
          </cell>
          <cell r="AJ320" t="str">
            <v>E</v>
          </cell>
          <cell r="AR320" t="str">
            <v>T-CTN</v>
          </cell>
        </row>
        <row r="321">
          <cell r="A321" t="str">
            <v>T-CTN.CB</v>
          </cell>
          <cell r="B321" t="str">
            <v>CTN Mar 1997 10 Calls</v>
          </cell>
          <cell r="C321" t="str">
            <v>CAL</v>
          </cell>
          <cell r="D321">
            <v>100</v>
          </cell>
          <cell r="F321" t="str">
            <v>NYSE</v>
          </cell>
          <cell r="G321" t="str">
            <v>TECH</v>
          </cell>
          <cell r="H321" t="str">
            <v>USA</v>
          </cell>
          <cell r="N321" t="str">
            <v>T-CTN.CB</v>
          </cell>
          <cell r="O321">
            <v>10</v>
          </cell>
          <cell r="P321">
            <v>35510</v>
          </cell>
          <cell r="Q321" t="str">
            <v>T-CTN</v>
          </cell>
          <cell r="R321" t="str">
            <v>USD</v>
          </cell>
          <cell r="S321" t="str">
            <v>Call Option</v>
          </cell>
          <cell r="U321" t="str">
            <v>Technology</v>
          </cell>
          <cell r="V321" t="str">
            <v>UNITED STATES OF AMERICA</v>
          </cell>
          <cell r="W321" t="str">
            <v>NEW YORK STOCK EXCHANGE</v>
          </cell>
          <cell r="Y321" t="str">
            <v>U.S. Dollar</v>
          </cell>
          <cell r="AJ321" t="str">
            <v>E</v>
          </cell>
          <cell r="AR321" t="str">
            <v>T-CTN.CB</v>
          </cell>
        </row>
        <row r="322">
          <cell r="A322" t="str">
            <v>T-CTN.DV</v>
          </cell>
          <cell r="B322" t="str">
            <v>CTN Apr 1997 12.5 Calls</v>
          </cell>
          <cell r="C322" t="str">
            <v>CAL</v>
          </cell>
          <cell r="D322">
            <v>100</v>
          </cell>
          <cell r="F322" t="str">
            <v>NYSE</v>
          </cell>
          <cell r="G322" t="str">
            <v>TECH</v>
          </cell>
          <cell r="H322" t="str">
            <v>USA</v>
          </cell>
          <cell r="N322" t="str">
            <v>T-CTN.DV</v>
          </cell>
          <cell r="O322">
            <v>12.5</v>
          </cell>
          <cell r="P322">
            <v>35538</v>
          </cell>
          <cell r="Q322" t="str">
            <v>T-CTN</v>
          </cell>
          <cell r="R322" t="str">
            <v>USD</v>
          </cell>
          <cell r="S322" t="str">
            <v>Call Option</v>
          </cell>
          <cell r="U322" t="str">
            <v>Technology</v>
          </cell>
          <cell r="V322" t="str">
            <v>UNITED STATES OF AMERICA</v>
          </cell>
          <cell r="W322" t="str">
            <v>NEW YORK STOCK EXCHANGE</v>
          </cell>
          <cell r="Y322" t="str">
            <v>U.S. Dollar</v>
          </cell>
          <cell r="AJ322" t="str">
            <v>E</v>
          </cell>
          <cell r="AR322" t="str">
            <v>T-CTN.DV</v>
          </cell>
        </row>
        <row r="323">
          <cell r="A323" t="str">
            <v>T-CTN.GC</v>
          </cell>
          <cell r="B323" t="str">
            <v>CTN Jul 1997 15 Calls</v>
          </cell>
          <cell r="C323" t="str">
            <v>CAL</v>
          </cell>
          <cell r="D323">
            <v>100</v>
          </cell>
          <cell r="F323" t="str">
            <v>NYSE</v>
          </cell>
          <cell r="G323" t="str">
            <v>TECH</v>
          </cell>
          <cell r="H323" t="str">
            <v>USA</v>
          </cell>
          <cell r="N323" t="str">
            <v>T-CTN.GC</v>
          </cell>
          <cell r="O323">
            <v>15</v>
          </cell>
          <cell r="P323">
            <v>35629</v>
          </cell>
          <cell r="Q323" t="str">
            <v>T-CTN</v>
          </cell>
          <cell r="R323" t="str">
            <v>USD</v>
          </cell>
          <cell r="S323" t="str">
            <v>Call Option</v>
          </cell>
          <cell r="U323" t="str">
            <v>Technology</v>
          </cell>
          <cell r="V323" t="str">
            <v>UNITED STATES OF AMERICA</v>
          </cell>
          <cell r="W323" t="str">
            <v>NEW YORK STOCK EXCHANGE</v>
          </cell>
          <cell r="Y323" t="str">
            <v>U.S. Dollar</v>
          </cell>
          <cell r="AJ323" t="str">
            <v>E</v>
          </cell>
          <cell r="AR323" t="str">
            <v>T-CTN.GC</v>
          </cell>
        </row>
        <row r="324">
          <cell r="A324" t="str">
            <v>T-CTN.GD</v>
          </cell>
          <cell r="B324" t="str">
            <v>CTN Jul 1997 20 Calls</v>
          </cell>
          <cell r="C324" t="str">
            <v>CAL</v>
          </cell>
          <cell r="D324">
            <v>100</v>
          </cell>
          <cell r="F324" t="str">
            <v>NYSE</v>
          </cell>
          <cell r="G324" t="str">
            <v>TECH</v>
          </cell>
          <cell r="H324" t="str">
            <v>USA</v>
          </cell>
          <cell r="N324" t="str">
            <v>T-CTN.GD</v>
          </cell>
          <cell r="O324">
            <v>20</v>
          </cell>
          <cell r="P324">
            <v>35629</v>
          </cell>
          <cell r="Q324" t="str">
            <v>T-CTN</v>
          </cell>
          <cell r="R324" t="str">
            <v>USD</v>
          </cell>
          <cell r="S324" t="str">
            <v>Call Option</v>
          </cell>
          <cell r="U324" t="str">
            <v>Technology</v>
          </cell>
          <cell r="V324" t="str">
            <v>UNITED STATES OF AMERICA</v>
          </cell>
          <cell r="W324" t="str">
            <v>NEW YORK STOCK EXCHANGE</v>
          </cell>
          <cell r="Y324" t="str">
            <v>U.S. Dollar</v>
          </cell>
          <cell r="AJ324" t="str">
            <v>E</v>
          </cell>
          <cell r="AR324" t="str">
            <v>T-CTN.GD</v>
          </cell>
        </row>
        <row r="325">
          <cell r="A325" t="str">
            <v>T-CTN.GG</v>
          </cell>
          <cell r="B325" t="str">
            <v>CTN Jul 1997 35 Calls</v>
          </cell>
          <cell r="C325" t="str">
            <v>CAL</v>
          </cell>
          <cell r="D325">
            <v>100</v>
          </cell>
          <cell r="F325" t="str">
            <v>NYSE</v>
          </cell>
          <cell r="G325" t="str">
            <v>TECH</v>
          </cell>
          <cell r="H325" t="str">
            <v>USA</v>
          </cell>
          <cell r="N325" t="str">
            <v>T-CTN.GG</v>
          </cell>
          <cell r="O325">
            <v>35</v>
          </cell>
          <cell r="P325">
            <v>35629</v>
          </cell>
          <cell r="Q325" t="str">
            <v>T-CTN</v>
          </cell>
          <cell r="R325" t="str">
            <v>USD</v>
          </cell>
          <cell r="S325" t="str">
            <v>Call Option</v>
          </cell>
          <cell r="U325" t="str">
            <v>Technology</v>
          </cell>
          <cell r="V325" t="str">
            <v>UNITED STATES OF AMERICA</v>
          </cell>
          <cell r="W325" t="str">
            <v>NEW YORK STOCK EXCHANGE</v>
          </cell>
          <cell r="Y325" t="str">
            <v>U.S. Dollar</v>
          </cell>
          <cell r="AJ325" t="str">
            <v>E</v>
          </cell>
          <cell r="AR325" t="str">
            <v>T-CTN.GG</v>
          </cell>
        </row>
        <row r="326">
          <cell r="A326" t="str">
            <v>T-CTN.GK</v>
          </cell>
          <cell r="B326" t="str">
            <v>CTN Jul 1997 55 Calls</v>
          </cell>
          <cell r="C326" t="str">
            <v>CAL</v>
          </cell>
          <cell r="D326">
            <v>100</v>
          </cell>
          <cell r="F326" t="str">
            <v>NYSE</v>
          </cell>
          <cell r="G326" t="str">
            <v>TECH</v>
          </cell>
          <cell r="H326" t="str">
            <v>USA</v>
          </cell>
          <cell r="N326" t="str">
            <v>T-CTN.GK</v>
          </cell>
          <cell r="O326">
            <v>55</v>
          </cell>
          <cell r="P326">
            <v>35629</v>
          </cell>
          <cell r="Q326" t="str">
            <v>T-CTN</v>
          </cell>
          <cell r="R326" t="str">
            <v>USD</v>
          </cell>
          <cell r="S326" t="str">
            <v>Call Option</v>
          </cell>
          <cell r="U326" t="str">
            <v>Technology</v>
          </cell>
          <cell r="V326" t="str">
            <v>UNITED STATES OF AMERICA</v>
          </cell>
          <cell r="W326" t="str">
            <v>NEW YORK STOCK EXCHANGE</v>
          </cell>
          <cell r="Y326" t="str">
            <v>U.S. Dollar</v>
          </cell>
          <cell r="AJ326" t="str">
            <v>E</v>
          </cell>
          <cell r="AR326" t="str">
            <v>T-CTN.GK</v>
          </cell>
        </row>
        <row r="327">
          <cell r="A327" t="str">
            <v>T-CTSC</v>
          </cell>
          <cell r="B327" t="str">
            <v>Cellular Technology Service Co.</v>
          </cell>
          <cell r="C327" t="str">
            <v>STK</v>
          </cell>
          <cell r="D327">
            <v>1</v>
          </cell>
          <cell r="F327" t="str">
            <v>OTC</v>
          </cell>
          <cell r="G327" t="str">
            <v>TECH</v>
          </cell>
          <cell r="H327" t="str">
            <v>USA</v>
          </cell>
          <cell r="N327" t="str">
            <v>T-CTSC</v>
          </cell>
          <cell r="R327" t="str">
            <v>USD</v>
          </cell>
          <cell r="S327" t="str">
            <v>Stock</v>
          </cell>
          <cell r="U327" t="str">
            <v>Technology</v>
          </cell>
          <cell r="V327" t="str">
            <v>UNITED STATES OF AMERICA</v>
          </cell>
          <cell r="W327" t="str">
            <v>OVER THE COUNTER</v>
          </cell>
          <cell r="Y327" t="str">
            <v>U.S. Dollar</v>
          </cell>
          <cell r="AJ327" t="str">
            <v>E</v>
          </cell>
          <cell r="AR327" t="str">
            <v>T-CTSC</v>
          </cell>
        </row>
        <row r="328">
          <cell r="A328" t="str">
            <v>T-CTSC.C1</v>
          </cell>
          <cell r="B328" t="str">
            <v>CTSC 12/10/96 21 Calls</v>
          </cell>
          <cell r="C328" t="str">
            <v>CAL</v>
          </cell>
          <cell r="D328">
            <v>100</v>
          </cell>
          <cell r="F328" t="str">
            <v>OTC</v>
          </cell>
          <cell r="G328" t="str">
            <v>TECH</v>
          </cell>
          <cell r="H328" t="str">
            <v>USA</v>
          </cell>
          <cell r="N328" t="str">
            <v>T-CTSC.C1</v>
          </cell>
          <cell r="O328">
            <v>21</v>
          </cell>
          <cell r="P328">
            <v>35409</v>
          </cell>
          <cell r="Q328" t="str">
            <v>T-CTSC</v>
          </cell>
          <cell r="R328" t="str">
            <v>USD</v>
          </cell>
          <cell r="S328" t="str">
            <v>Call Option</v>
          </cell>
          <cell r="U328" t="str">
            <v>Technology</v>
          </cell>
          <cell r="V328" t="str">
            <v>UNITED STATES OF AMERICA</v>
          </cell>
          <cell r="W328" t="str">
            <v>OVER THE COUNTER</v>
          </cell>
          <cell r="Y328" t="str">
            <v>U.S. Dollar</v>
          </cell>
          <cell r="AJ328" t="str">
            <v>E</v>
          </cell>
          <cell r="AR328" t="str">
            <v>T-CTSC.C1</v>
          </cell>
        </row>
        <row r="329">
          <cell r="A329" t="str">
            <v>T-CTSC.P1</v>
          </cell>
          <cell r="B329" t="str">
            <v>CTSC 12/10/96 21 Puts</v>
          </cell>
          <cell r="C329" t="str">
            <v>PUT</v>
          </cell>
          <cell r="D329">
            <v>100</v>
          </cell>
          <cell r="F329" t="str">
            <v>OTC</v>
          </cell>
          <cell r="G329" t="str">
            <v>TECH</v>
          </cell>
          <cell r="H329" t="str">
            <v>USA</v>
          </cell>
          <cell r="N329" t="str">
            <v>T-CTSC.P1</v>
          </cell>
          <cell r="O329">
            <v>21</v>
          </cell>
          <cell r="P329">
            <v>35409</v>
          </cell>
          <cell r="Q329" t="str">
            <v>T-CTSC</v>
          </cell>
          <cell r="R329" t="str">
            <v>USD</v>
          </cell>
          <cell r="S329" t="str">
            <v>Put Option</v>
          </cell>
          <cell r="U329" t="str">
            <v>Technology</v>
          </cell>
          <cell r="V329" t="str">
            <v>UNITED STATES OF AMERICA</v>
          </cell>
          <cell r="W329" t="str">
            <v>OVER THE COUNTER</v>
          </cell>
          <cell r="Y329" t="str">
            <v>U.S. Dollar</v>
          </cell>
          <cell r="AJ329" t="str">
            <v>E</v>
          </cell>
          <cell r="AR329" t="str">
            <v>T-CTSC.P1</v>
          </cell>
        </row>
        <row r="330">
          <cell r="A330" t="str">
            <v>T-CUBE</v>
          </cell>
          <cell r="B330" t="str">
            <v>C-Cube Microsystems</v>
          </cell>
          <cell r="C330" t="str">
            <v>STK</v>
          </cell>
          <cell r="D330">
            <v>1</v>
          </cell>
          <cell r="F330" t="str">
            <v>OTC</v>
          </cell>
          <cell r="G330" t="str">
            <v>TECH</v>
          </cell>
          <cell r="H330" t="str">
            <v>USA</v>
          </cell>
          <cell r="N330" t="str">
            <v>T-CUBE</v>
          </cell>
          <cell r="R330" t="str">
            <v>USD</v>
          </cell>
          <cell r="S330" t="str">
            <v>Stock</v>
          </cell>
          <cell r="U330" t="str">
            <v>Technology</v>
          </cell>
          <cell r="V330" t="str">
            <v>UNITED STATES OF AMERICA</v>
          </cell>
          <cell r="W330" t="str">
            <v>OVER THE COUNTER</v>
          </cell>
          <cell r="Y330" t="str">
            <v>U.S. Dollar</v>
          </cell>
          <cell r="AJ330" t="str">
            <v>E</v>
          </cell>
          <cell r="AR330" t="str">
            <v>T-CUBE</v>
          </cell>
        </row>
        <row r="331">
          <cell r="A331" t="str">
            <v>T-CUST</v>
          </cell>
          <cell r="B331" t="str">
            <v>Customtracks Corporation</v>
          </cell>
          <cell r="C331" t="str">
            <v>STK</v>
          </cell>
          <cell r="D331">
            <v>1</v>
          </cell>
          <cell r="F331" t="str">
            <v>OTC</v>
          </cell>
          <cell r="G331" t="str">
            <v>INET</v>
          </cell>
          <cell r="H331" t="str">
            <v>USA</v>
          </cell>
          <cell r="N331" t="str">
            <v>T-CUST</v>
          </cell>
          <cell r="R331" t="str">
            <v>USD</v>
          </cell>
          <cell r="S331" t="str">
            <v>Stock</v>
          </cell>
          <cell r="U331" t="str">
            <v>Internet</v>
          </cell>
          <cell r="V331" t="str">
            <v>UNITED STATES OF AMERICA</v>
          </cell>
          <cell r="W331" t="str">
            <v>OVER THE COUNTER</v>
          </cell>
          <cell r="Y331" t="str">
            <v>U.S. Dollar</v>
          </cell>
          <cell r="AJ331" t="str">
            <v>E</v>
          </cell>
          <cell r="AR331" t="str">
            <v>T-CUST</v>
          </cell>
        </row>
        <row r="332">
          <cell r="A332" t="str">
            <v>T-CVD</v>
          </cell>
          <cell r="B332" t="str">
            <v>Conversion Industries Inc.</v>
          </cell>
          <cell r="C332" t="str">
            <v>STK</v>
          </cell>
          <cell r="D332">
            <v>1</v>
          </cell>
          <cell r="F332" t="str">
            <v>OTC</v>
          </cell>
          <cell r="G332" t="str">
            <v>FINL</v>
          </cell>
          <cell r="H332" t="str">
            <v>USA</v>
          </cell>
          <cell r="N332" t="str">
            <v>T-CVD</v>
          </cell>
          <cell r="R332" t="str">
            <v>USD</v>
          </cell>
          <cell r="S332" t="str">
            <v>Stock</v>
          </cell>
          <cell r="U332" t="str">
            <v>Financial</v>
          </cell>
          <cell r="V332" t="str">
            <v>UNITED STATES OF AMERICA</v>
          </cell>
          <cell r="W332" t="str">
            <v>OVER THE COUNTER</v>
          </cell>
          <cell r="Y332" t="str">
            <v>U.S. Dollar</v>
          </cell>
          <cell r="AJ332" t="str">
            <v>E</v>
          </cell>
          <cell r="AR332" t="str">
            <v>T-CVD</v>
          </cell>
        </row>
        <row r="333">
          <cell r="A333" t="str">
            <v>T-CVII</v>
          </cell>
          <cell r="B333" t="str">
            <v>Conversion Industries Inc.</v>
          </cell>
          <cell r="C333" t="str">
            <v>STK</v>
          </cell>
          <cell r="D333">
            <v>1</v>
          </cell>
          <cell r="F333" t="str">
            <v>OTC</v>
          </cell>
          <cell r="G333" t="str">
            <v>FINL</v>
          </cell>
          <cell r="H333" t="str">
            <v>USA</v>
          </cell>
          <cell r="N333" t="str">
            <v>T-CVII</v>
          </cell>
          <cell r="R333" t="str">
            <v>USD</v>
          </cell>
          <cell r="S333" t="str">
            <v>Stock</v>
          </cell>
          <cell r="U333" t="str">
            <v>Financial</v>
          </cell>
          <cell r="V333" t="str">
            <v>UNITED STATES OF AMERICA</v>
          </cell>
          <cell r="W333" t="str">
            <v>OVER THE COUNTER</v>
          </cell>
          <cell r="Y333" t="str">
            <v>U.S. Dollar</v>
          </cell>
          <cell r="AJ333" t="str">
            <v>E</v>
          </cell>
          <cell r="AR333" t="str">
            <v>T-CVII</v>
          </cell>
        </row>
        <row r="334">
          <cell r="A334" t="str">
            <v>T-CVQ.CD</v>
          </cell>
          <cell r="B334" t="str">
            <v>CTSC Mar 1997 20 Calls</v>
          </cell>
          <cell r="C334" t="str">
            <v>CAL</v>
          </cell>
          <cell r="D334">
            <v>100</v>
          </cell>
          <cell r="F334" t="str">
            <v>NYSE</v>
          </cell>
          <cell r="G334" t="str">
            <v>TECH</v>
          </cell>
          <cell r="H334" t="str">
            <v>USA</v>
          </cell>
          <cell r="N334" t="str">
            <v>T-CVQ.CD</v>
          </cell>
          <cell r="O334">
            <v>20</v>
          </cell>
          <cell r="P334">
            <v>35510</v>
          </cell>
          <cell r="Q334" t="str">
            <v>T-CTSC</v>
          </cell>
          <cell r="R334" t="str">
            <v>USD</v>
          </cell>
          <cell r="S334" t="str">
            <v>Call Option</v>
          </cell>
          <cell r="U334" t="str">
            <v>Technology</v>
          </cell>
          <cell r="V334" t="str">
            <v>UNITED STATES OF AMERICA</v>
          </cell>
          <cell r="W334" t="str">
            <v>NEW YORK STOCK EXCHANGE</v>
          </cell>
          <cell r="Y334" t="str">
            <v>U.S. Dollar</v>
          </cell>
          <cell r="AJ334" t="str">
            <v>E</v>
          </cell>
          <cell r="AR334" t="str">
            <v>T-CVQ.CD</v>
          </cell>
        </row>
        <row r="335">
          <cell r="A335" t="str">
            <v>T-CVQ.CF</v>
          </cell>
          <cell r="B335" t="str">
            <v>Cellular Tech Serv Mar 1996 30 Calls</v>
          </cell>
          <cell r="C335" t="str">
            <v>CAL</v>
          </cell>
          <cell r="D335">
            <v>100</v>
          </cell>
          <cell r="F335" t="str">
            <v>NYSE</v>
          </cell>
          <cell r="G335" t="str">
            <v>TECH</v>
          </cell>
          <cell r="H335" t="str">
            <v>USA</v>
          </cell>
          <cell r="N335" t="str">
            <v>T-CVQ.CF</v>
          </cell>
          <cell r="O335">
            <v>30</v>
          </cell>
          <cell r="P335">
            <v>35139</v>
          </cell>
          <cell r="Q335" t="str">
            <v>T-CTSC</v>
          </cell>
          <cell r="R335" t="str">
            <v>USD</v>
          </cell>
          <cell r="S335" t="str">
            <v>Call Option</v>
          </cell>
          <cell r="U335" t="str">
            <v>Technology</v>
          </cell>
          <cell r="V335" t="str">
            <v>UNITED STATES OF AMERICA</v>
          </cell>
          <cell r="W335" t="str">
            <v>NEW YORK STOCK EXCHANGE</v>
          </cell>
          <cell r="Y335" t="str">
            <v>U.S. Dollar</v>
          </cell>
          <cell r="AJ335" t="str">
            <v>E</v>
          </cell>
          <cell r="AR335" t="str">
            <v>T-CVQ.CF</v>
          </cell>
        </row>
        <row r="336">
          <cell r="A336" t="str">
            <v>T-CVQ.DF</v>
          </cell>
          <cell r="B336" t="str">
            <v>Cellular Tech Serv April 1996 30 Calls</v>
          </cell>
          <cell r="C336" t="str">
            <v>CAL</v>
          </cell>
          <cell r="D336">
            <v>100</v>
          </cell>
          <cell r="F336" t="str">
            <v>NYSE</v>
          </cell>
          <cell r="G336" t="str">
            <v>TECH</v>
          </cell>
          <cell r="H336" t="str">
            <v>USA</v>
          </cell>
          <cell r="N336" t="str">
            <v>T-CVQ.DF</v>
          </cell>
          <cell r="O336">
            <v>30</v>
          </cell>
          <cell r="P336">
            <v>35174</v>
          </cell>
          <cell r="Q336" t="str">
            <v>T-CTSC</v>
          </cell>
          <cell r="R336" t="str">
            <v>USD</v>
          </cell>
          <cell r="S336" t="str">
            <v>Call Option</v>
          </cell>
          <cell r="U336" t="str">
            <v>Technology</v>
          </cell>
          <cell r="V336" t="str">
            <v>UNITED STATES OF AMERICA</v>
          </cell>
          <cell r="W336" t="str">
            <v>NEW YORK STOCK EXCHANGE</v>
          </cell>
          <cell r="Y336" t="str">
            <v>U.S. Dollar</v>
          </cell>
          <cell r="AJ336" t="str">
            <v>E</v>
          </cell>
          <cell r="AR336" t="str">
            <v>T-CVQ.DF</v>
          </cell>
        </row>
        <row r="337">
          <cell r="A337" t="str">
            <v>T-CVQ.EY</v>
          </cell>
          <cell r="B337" t="str">
            <v>CTSC May 1996 27.5 Calls</v>
          </cell>
          <cell r="C337" t="str">
            <v>CAL</v>
          </cell>
          <cell r="D337">
            <v>100</v>
          </cell>
          <cell r="F337" t="str">
            <v>NYSE</v>
          </cell>
          <cell r="G337" t="str">
            <v>TECH</v>
          </cell>
          <cell r="H337" t="str">
            <v>USA</v>
          </cell>
          <cell r="N337" t="str">
            <v>T-CVQ.EY</v>
          </cell>
          <cell r="O337">
            <v>27.5</v>
          </cell>
          <cell r="P337">
            <v>35202</v>
          </cell>
          <cell r="Q337" t="str">
            <v>T-CTSC</v>
          </cell>
          <cell r="R337" t="str">
            <v>USD</v>
          </cell>
          <cell r="S337" t="str">
            <v>Call Option</v>
          </cell>
          <cell r="U337" t="str">
            <v>Technology</v>
          </cell>
          <cell r="V337" t="str">
            <v>UNITED STATES OF AMERICA</v>
          </cell>
          <cell r="W337" t="str">
            <v>NEW YORK STOCK EXCHANGE</v>
          </cell>
          <cell r="Y337" t="str">
            <v>U.S. Dollar</v>
          </cell>
          <cell r="AJ337" t="str">
            <v>E</v>
          </cell>
          <cell r="AR337" t="str">
            <v>T-CVQ.EY</v>
          </cell>
        </row>
        <row r="338">
          <cell r="A338" t="str">
            <v>T-CVQ.FC</v>
          </cell>
          <cell r="B338" t="str">
            <v>CTSC Jun 1997 15 Calls</v>
          </cell>
          <cell r="C338" t="str">
            <v>CAL</v>
          </cell>
          <cell r="D338">
            <v>100</v>
          </cell>
          <cell r="F338" t="str">
            <v>NYSE</v>
          </cell>
          <cell r="G338" t="str">
            <v>TECH</v>
          </cell>
          <cell r="H338" t="str">
            <v>USA</v>
          </cell>
          <cell r="N338" t="str">
            <v>T-CVQ.FC</v>
          </cell>
          <cell r="O338">
            <v>15</v>
          </cell>
          <cell r="P338">
            <v>35601</v>
          </cell>
          <cell r="Q338" t="str">
            <v>T-CTSC</v>
          </cell>
          <cell r="R338" t="str">
            <v>USD</v>
          </cell>
          <cell r="S338" t="str">
            <v>Call Option</v>
          </cell>
          <cell r="U338" t="str">
            <v>Technology</v>
          </cell>
          <cell r="V338" t="str">
            <v>UNITED STATES OF AMERICA</v>
          </cell>
          <cell r="W338" t="str">
            <v>NEW YORK STOCK EXCHANGE</v>
          </cell>
          <cell r="Y338" t="str">
            <v>U.S. Dollar</v>
          </cell>
          <cell r="AJ338" t="str">
            <v>E</v>
          </cell>
          <cell r="AR338" t="str">
            <v>T-CVQ.FC</v>
          </cell>
        </row>
        <row r="339">
          <cell r="A339" t="str">
            <v>T-CVQ.LC</v>
          </cell>
          <cell r="B339" t="str">
            <v>CTSC Dec 1997 15 Calls</v>
          </cell>
          <cell r="C339" t="str">
            <v>CAL</v>
          </cell>
          <cell r="D339">
            <v>100</v>
          </cell>
          <cell r="F339" t="str">
            <v>NYSE</v>
          </cell>
          <cell r="G339" t="str">
            <v>TECH</v>
          </cell>
          <cell r="H339" t="str">
            <v>USA</v>
          </cell>
          <cell r="N339" t="str">
            <v>T-CVQ.LC</v>
          </cell>
          <cell r="O339">
            <v>15</v>
          </cell>
          <cell r="P339">
            <v>35783</v>
          </cell>
          <cell r="Q339" t="str">
            <v>T-CTSC</v>
          </cell>
          <cell r="R339" t="str">
            <v>USD</v>
          </cell>
          <cell r="S339" t="str">
            <v>Call Option</v>
          </cell>
          <cell r="U339" t="str">
            <v>Technology</v>
          </cell>
          <cell r="V339" t="str">
            <v>UNITED STATES OF AMERICA</v>
          </cell>
          <cell r="W339" t="str">
            <v>NEW YORK STOCK EXCHANGE</v>
          </cell>
          <cell r="Y339" t="str">
            <v>U.S. Dollar</v>
          </cell>
          <cell r="AJ339" t="str">
            <v>E</v>
          </cell>
          <cell r="AR339" t="str">
            <v>T-CVQ.LC</v>
          </cell>
        </row>
        <row r="340">
          <cell r="A340" t="str">
            <v>T-CVQ.LD</v>
          </cell>
          <cell r="B340" t="str">
            <v>CTSC Dec 1996 20 Calls</v>
          </cell>
          <cell r="C340" t="str">
            <v>CAL</v>
          </cell>
          <cell r="D340">
            <v>100</v>
          </cell>
          <cell r="F340" t="str">
            <v>NYSE</v>
          </cell>
          <cell r="G340" t="str">
            <v>TECH</v>
          </cell>
          <cell r="H340" t="str">
            <v>USA</v>
          </cell>
          <cell r="N340" t="str">
            <v>T-CVQ.LD</v>
          </cell>
          <cell r="O340">
            <v>20</v>
          </cell>
          <cell r="P340">
            <v>35419</v>
          </cell>
          <cell r="Q340" t="str">
            <v>T-CTSC</v>
          </cell>
          <cell r="R340" t="str">
            <v>USD</v>
          </cell>
          <cell r="S340" t="str">
            <v>Call Option</v>
          </cell>
          <cell r="U340" t="str">
            <v>Technology</v>
          </cell>
          <cell r="V340" t="str">
            <v>UNITED STATES OF AMERICA</v>
          </cell>
          <cell r="W340" t="str">
            <v>NEW YORK STOCK EXCHANGE</v>
          </cell>
          <cell r="Y340" t="str">
            <v>U.S. Dollar</v>
          </cell>
          <cell r="AJ340" t="str">
            <v>E</v>
          </cell>
          <cell r="AR340" t="str">
            <v>T-CVQ.LD</v>
          </cell>
        </row>
        <row r="341">
          <cell r="A341" t="str">
            <v>T-CVTY</v>
          </cell>
          <cell r="B341" t="str">
            <v>Coventry Corp.</v>
          </cell>
          <cell r="C341" t="str">
            <v>STK</v>
          </cell>
          <cell r="D341">
            <v>1</v>
          </cell>
          <cell r="F341" t="str">
            <v>OTC</v>
          </cell>
          <cell r="G341" t="str">
            <v>HMOS</v>
          </cell>
          <cell r="H341" t="str">
            <v>USA</v>
          </cell>
          <cell r="J341" t="str">
            <v>222853103</v>
          </cell>
          <cell r="N341" t="str">
            <v>T-CVTY</v>
          </cell>
          <cell r="R341" t="str">
            <v>USD</v>
          </cell>
          <cell r="S341" t="str">
            <v>Stock</v>
          </cell>
          <cell r="U341" t="str">
            <v>Health Maint. Org.</v>
          </cell>
          <cell r="V341" t="str">
            <v>UNITED STATES OF AMERICA</v>
          </cell>
          <cell r="W341" t="str">
            <v>OVER THE COUNTER</v>
          </cell>
          <cell r="Y341" t="str">
            <v>U.S. Dollar</v>
          </cell>
          <cell r="AJ341" t="str">
            <v>E</v>
          </cell>
          <cell r="AR341" t="str">
            <v>T-CVTY</v>
          </cell>
        </row>
        <row r="342">
          <cell r="A342" t="str">
            <v>T-CWG</v>
          </cell>
          <cell r="B342" t="str">
            <v>Canwest Global Commun.</v>
          </cell>
          <cell r="C342" t="str">
            <v>STK</v>
          </cell>
          <cell r="D342">
            <v>1</v>
          </cell>
          <cell r="F342" t="str">
            <v>NYSE</v>
          </cell>
          <cell r="G342" t="str">
            <v>BROD</v>
          </cell>
          <cell r="H342" t="str">
            <v>USA</v>
          </cell>
          <cell r="J342" t="str">
            <v>138906300</v>
          </cell>
          <cell r="N342" t="str">
            <v>T-CWG</v>
          </cell>
          <cell r="R342" t="str">
            <v>USD</v>
          </cell>
          <cell r="S342" t="str">
            <v>Stock</v>
          </cell>
          <cell r="U342" t="str">
            <v>Broadcast/Advertising</v>
          </cell>
          <cell r="V342" t="str">
            <v>UNITED STATES OF AMERICA</v>
          </cell>
          <cell r="W342" t="str">
            <v>NEW YORK STOCK EXCHANGE</v>
          </cell>
          <cell r="Y342" t="str">
            <v>U.S. Dollar</v>
          </cell>
          <cell r="AJ342" t="str">
            <v>E</v>
          </cell>
          <cell r="AR342" t="str">
            <v>T-CWG</v>
          </cell>
        </row>
        <row r="343">
          <cell r="A343" t="str">
            <v>T-CWG.SWAP</v>
          </cell>
          <cell r="B343" t="str">
            <v>CWG $12.375 5/22/2000 Swap</v>
          </cell>
          <cell r="C343" t="str">
            <v>STK</v>
          </cell>
          <cell r="D343">
            <v>1</v>
          </cell>
          <cell r="F343" t="str">
            <v>OTC</v>
          </cell>
          <cell r="G343" t="str">
            <v>BROD</v>
          </cell>
          <cell r="H343" t="str">
            <v>USA</v>
          </cell>
          <cell r="N343" t="str">
            <v>T-CWG.SWAP</v>
          </cell>
          <cell r="R343" t="str">
            <v>USD</v>
          </cell>
          <cell r="S343" t="str">
            <v>Stock</v>
          </cell>
          <cell r="U343" t="str">
            <v>Broadcast/Advertising</v>
          </cell>
          <cell r="V343" t="str">
            <v>UNITED STATES OF AMERICA</v>
          </cell>
          <cell r="W343" t="str">
            <v>OVER THE COUNTER</v>
          </cell>
          <cell r="Y343" t="str">
            <v>U.S. Dollar</v>
          </cell>
          <cell r="AJ343" t="str">
            <v>E</v>
          </cell>
          <cell r="AR343" t="str">
            <v>T-CWG.SWAP</v>
          </cell>
        </row>
        <row r="344">
          <cell r="A344" t="str">
            <v>T-CXR</v>
          </cell>
          <cell r="B344" t="str">
            <v>Cox Radio</v>
          </cell>
          <cell r="C344" t="str">
            <v>STK</v>
          </cell>
          <cell r="D344">
            <v>1</v>
          </cell>
          <cell r="F344" t="str">
            <v>NYSE</v>
          </cell>
          <cell r="G344" t="str">
            <v>ENTM</v>
          </cell>
          <cell r="H344" t="str">
            <v>USA</v>
          </cell>
          <cell r="N344" t="str">
            <v>T-CXR</v>
          </cell>
          <cell r="R344" t="str">
            <v>USD</v>
          </cell>
          <cell r="S344" t="str">
            <v>Stock</v>
          </cell>
          <cell r="U344" t="str">
            <v>Entertainment</v>
          </cell>
          <cell r="V344" t="str">
            <v>UNITED STATES OF AMERICA</v>
          </cell>
          <cell r="W344" t="str">
            <v>NEW YORK STOCK EXCHANGE</v>
          </cell>
          <cell r="Y344" t="str">
            <v>U.S. Dollar</v>
          </cell>
          <cell r="AJ344" t="str">
            <v>E</v>
          </cell>
          <cell r="AR344" t="str">
            <v>T-CXR</v>
          </cell>
        </row>
        <row r="345">
          <cell r="A345" t="str">
            <v>T-CYBD</v>
          </cell>
          <cell r="B345" t="str">
            <v>Cyber Digital Inc.</v>
          </cell>
          <cell r="C345" t="str">
            <v>STK</v>
          </cell>
          <cell r="D345">
            <v>1</v>
          </cell>
          <cell r="F345" t="str">
            <v>OTC</v>
          </cell>
          <cell r="G345" t="str">
            <v>TECH</v>
          </cell>
          <cell r="H345" t="str">
            <v>USA</v>
          </cell>
          <cell r="N345" t="str">
            <v>T-CYBD</v>
          </cell>
          <cell r="R345" t="str">
            <v>USD</v>
          </cell>
          <cell r="S345" t="str">
            <v>Stock</v>
          </cell>
          <cell r="U345" t="str">
            <v>Technology</v>
          </cell>
          <cell r="V345" t="str">
            <v>UNITED STATES OF AMERICA</v>
          </cell>
          <cell r="W345" t="str">
            <v>OVER THE COUNTER</v>
          </cell>
          <cell r="Y345" t="str">
            <v>U.S. Dollar</v>
          </cell>
          <cell r="AJ345" t="str">
            <v>E</v>
          </cell>
          <cell r="AR345" t="str">
            <v>T-CYBD</v>
          </cell>
        </row>
        <row r="346">
          <cell r="A346" t="str">
            <v>T-CYH</v>
          </cell>
          <cell r="B346" t="str">
            <v>Community Health Systems</v>
          </cell>
          <cell r="C346" t="str">
            <v>STK</v>
          </cell>
          <cell r="D346">
            <v>1</v>
          </cell>
          <cell r="F346" t="str">
            <v>NYSE</v>
          </cell>
          <cell r="G346" t="str">
            <v>HOSP</v>
          </cell>
          <cell r="H346" t="str">
            <v>USA</v>
          </cell>
          <cell r="N346" t="str">
            <v>T-CYH</v>
          </cell>
          <cell r="R346" t="str">
            <v>USD</v>
          </cell>
          <cell r="S346" t="str">
            <v>Stock</v>
          </cell>
          <cell r="U346" t="str">
            <v>Hospital</v>
          </cell>
          <cell r="V346" t="str">
            <v>UNITED STATES OF AMERICA</v>
          </cell>
          <cell r="W346" t="str">
            <v>NEW YORK STOCK EXCHANGE</v>
          </cell>
          <cell r="Y346" t="str">
            <v>U.S. Dollar</v>
          </cell>
          <cell r="AJ346" t="str">
            <v>E</v>
          </cell>
        </row>
        <row r="347">
          <cell r="A347" t="str">
            <v>T-CYS</v>
          </cell>
          <cell r="B347" t="str">
            <v>Cycare Systems</v>
          </cell>
          <cell r="C347" t="str">
            <v>STK</v>
          </cell>
          <cell r="D347">
            <v>1</v>
          </cell>
          <cell r="F347" t="str">
            <v>NYSE</v>
          </cell>
          <cell r="G347" t="str">
            <v>HEAL</v>
          </cell>
          <cell r="H347" t="str">
            <v>USA</v>
          </cell>
          <cell r="N347" t="str">
            <v>T-CYS</v>
          </cell>
          <cell r="R347" t="str">
            <v>USD</v>
          </cell>
          <cell r="S347" t="str">
            <v>Stock</v>
          </cell>
          <cell r="U347" t="str">
            <v>Healthcare</v>
          </cell>
          <cell r="V347" t="str">
            <v>UNITED STATES OF AMERICA</v>
          </cell>
          <cell r="W347" t="str">
            <v>NEW YORK STOCK EXCHANGE</v>
          </cell>
          <cell r="Y347" t="str">
            <v>U.S. Dollar</v>
          </cell>
          <cell r="AJ347" t="str">
            <v>E</v>
          </cell>
          <cell r="AR347" t="str">
            <v>T-CYS</v>
          </cell>
        </row>
        <row r="348">
          <cell r="A348" t="str">
            <v>T-DAL</v>
          </cell>
          <cell r="B348" t="str">
            <v>Delta Air Lines</v>
          </cell>
          <cell r="C348" t="str">
            <v>STK</v>
          </cell>
          <cell r="D348">
            <v>1</v>
          </cell>
          <cell r="F348" t="str">
            <v>NYSE</v>
          </cell>
          <cell r="G348" t="str">
            <v>AIRL</v>
          </cell>
          <cell r="H348" t="str">
            <v>USA</v>
          </cell>
          <cell r="N348" t="str">
            <v>T-DAL</v>
          </cell>
          <cell r="R348" t="str">
            <v>USD</v>
          </cell>
          <cell r="S348" t="str">
            <v>Stock</v>
          </cell>
          <cell r="U348" t="str">
            <v>Airlines</v>
          </cell>
          <cell r="V348" t="str">
            <v>UNITED STATES OF AMERICA</v>
          </cell>
          <cell r="W348" t="str">
            <v>NEW YORK STOCK EXCHANGE</v>
          </cell>
          <cell r="Y348" t="str">
            <v>U.S. Dollar</v>
          </cell>
          <cell r="AJ348" t="str">
            <v>E</v>
          </cell>
        </row>
        <row r="349">
          <cell r="A349" t="str">
            <v>T-DAL.GQ</v>
          </cell>
          <cell r="B349" t="str">
            <v>Delta July 1996 85 Calls</v>
          </cell>
          <cell r="C349" t="str">
            <v>CAL</v>
          </cell>
          <cell r="D349">
            <v>100</v>
          </cell>
          <cell r="F349" t="str">
            <v>NYSE</v>
          </cell>
          <cell r="G349" t="str">
            <v>AIRL</v>
          </cell>
          <cell r="H349" t="str">
            <v>USA</v>
          </cell>
          <cell r="N349" t="str">
            <v>T-DAL.GQ</v>
          </cell>
          <cell r="O349">
            <v>85</v>
          </cell>
          <cell r="P349">
            <v>35265</v>
          </cell>
          <cell r="Q349" t="str">
            <v>T-DAL</v>
          </cell>
          <cell r="R349" t="str">
            <v>USD</v>
          </cell>
          <cell r="S349" t="str">
            <v>Call Option</v>
          </cell>
          <cell r="U349" t="str">
            <v>Airlines</v>
          </cell>
          <cell r="V349" t="str">
            <v>UNITED STATES OF AMERICA</v>
          </cell>
          <cell r="W349" t="str">
            <v>NEW YORK STOCK EXCHANGE</v>
          </cell>
          <cell r="Y349" t="str">
            <v>U.S. Dollar</v>
          </cell>
          <cell r="AJ349" t="str">
            <v>E</v>
          </cell>
          <cell r="AR349" t="str">
            <v>T-DAL.GQ</v>
          </cell>
        </row>
        <row r="350">
          <cell r="A350" t="str">
            <v>T-DAL.GR</v>
          </cell>
          <cell r="B350" t="str">
            <v>DAL July 1997 90 Calls</v>
          </cell>
          <cell r="C350" t="str">
            <v>CAL</v>
          </cell>
          <cell r="D350">
            <v>100</v>
          </cell>
          <cell r="F350" t="str">
            <v>NYSE</v>
          </cell>
          <cell r="G350" t="str">
            <v>AIRL</v>
          </cell>
          <cell r="H350" t="str">
            <v>USA</v>
          </cell>
          <cell r="N350" t="str">
            <v>T-DAL.GR</v>
          </cell>
          <cell r="O350">
            <v>90</v>
          </cell>
          <cell r="P350">
            <v>35629</v>
          </cell>
          <cell r="Q350" t="str">
            <v>T-DAL</v>
          </cell>
          <cell r="R350" t="str">
            <v>USD</v>
          </cell>
          <cell r="S350" t="str">
            <v>Call Option</v>
          </cell>
          <cell r="U350" t="str">
            <v>Airlines</v>
          </cell>
          <cell r="V350" t="str">
            <v>UNITED STATES OF AMERICA</v>
          </cell>
          <cell r="W350" t="str">
            <v>NEW YORK STOCK EXCHANGE</v>
          </cell>
          <cell r="Y350" t="str">
            <v>U.S. Dollar</v>
          </cell>
          <cell r="AJ350" t="str">
            <v>E</v>
          </cell>
          <cell r="AR350" t="str">
            <v>T-DAL.GR</v>
          </cell>
        </row>
        <row r="351">
          <cell r="A351" t="str">
            <v>T-DAL.GS</v>
          </cell>
          <cell r="B351" t="str">
            <v>DAL July 1997 95 Calls</v>
          </cell>
          <cell r="C351" t="str">
            <v>CAL</v>
          </cell>
          <cell r="D351">
            <v>100</v>
          </cell>
          <cell r="F351" t="str">
            <v>NYSE</v>
          </cell>
          <cell r="G351" t="str">
            <v>AIRL</v>
          </cell>
          <cell r="H351" t="str">
            <v>USA</v>
          </cell>
          <cell r="N351" t="str">
            <v>T-DAL.GS</v>
          </cell>
          <cell r="O351">
            <v>95</v>
          </cell>
          <cell r="P351">
            <v>35629</v>
          </cell>
          <cell r="Q351" t="str">
            <v>T-DAL</v>
          </cell>
          <cell r="R351" t="str">
            <v>USD</v>
          </cell>
          <cell r="S351" t="str">
            <v>Call Option</v>
          </cell>
          <cell r="U351" t="str">
            <v>Airlines</v>
          </cell>
          <cell r="V351" t="str">
            <v>UNITED STATES OF AMERICA</v>
          </cell>
          <cell r="W351" t="str">
            <v>NEW YORK STOCK EXCHANGE</v>
          </cell>
          <cell r="Y351" t="str">
            <v>U.S. Dollar</v>
          </cell>
          <cell r="AJ351" t="str">
            <v>E</v>
          </cell>
          <cell r="AR351" t="str">
            <v>T-DAL.GS</v>
          </cell>
        </row>
        <row r="352">
          <cell r="A352" t="str">
            <v>T-DAL.HP</v>
          </cell>
          <cell r="B352" t="str">
            <v>Delta Aug 1996 80 Calls</v>
          </cell>
          <cell r="C352" t="str">
            <v>CAL</v>
          </cell>
          <cell r="D352">
            <v>100</v>
          </cell>
          <cell r="F352" t="str">
            <v>NYSE</v>
          </cell>
          <cell r="G352" t="str">
            <v>AIRL</v>
          </cell>
          <cell r="H352" t="str">
            <v>USA</v>
          </cell>
          <cell r="N352" t="str">
            <v>T-DAL.HP</v>
          </cell>
          <cell r="O352">
            <v>80</v>
          </cell>
          <cell r="P352">
            <v>35293</v>
          </cell>
          <cell r="Q352" t="str">
            <v>T-DAL</v>
          </cell>
          <cell r="R352" t="str">
            <v>USD</v>
          </cell>
          <cell r="S352" t="str">
            <v>Call Option</v>
          </cell>
          <cell r="U352" t="str">
            <v>Airlines</v>
          </cell>
          <cell r="V352" t="str">
            <v>UNITED STATES OF AMERICA</v>
          </cell>
          <cell r="W352" t="str">
            <v>NEW YORK STOCK EXCHANGE</v>
          </cell>
          <cell r="Y352" t="str">
            <v>U.S. Dollar</v>
          </cell>
          <cell r="AJ352" t="str">
            <v>E</v>
          </cell>
          <cell r="AR352" t="str">
            <v>T-DAL.HP</v>
          </cell>
        </row>
        <row r="353">
          <cell r="A353" t="str">
            <v>T-DAL.MO</v>
          </cell>
          <cell r="B353" t="str">
            <v>Delta Jan 1997 75 Puts</v>
          </cell>
          <cell r="C353" t="str">
            <v>PUT</v>
          </cell>
          <cell r="D353">
            <v>100</v>
          </cell>
          <cell r="F353" t="str">
            <v>NYSE</v>
          </cell>
          <cell r="G353" t="str">
            <v>AIRL</v>
          </cell>
          <cell r="H353" t="str">
            <v>USA</v>
          </cell>
          <cell r="N353" t="str">
            <v>T-DAL.MO</v>
          </cell>
          <cell r="O353">
            <v>75</v>
          </cell>
          <cell r="P353">
            <v>35447</v>
          </cell>
          <cell r="Q353" t="str">
            <v>T-DAL</v>
          </cell>
          <cell r="R353" t="str">
            <v>USD</v>
          </cell>
          <cell r="S353" t="str">
            <v>Put Option</v>
          </cell>
          <cell r="U353" t="str">
            <v>Airlines</v>
          </cell>
          <cell r="V353" t="str">
            <v>UNITED STATES OF AMERICA</v>
          </cell>
          <cell r="W353" t="str">
            <v>NEW YORK STOCK EXCHANGE</v>
          </cell>
          <cell r="Y353" t="str">
            <v>U.S. Dollar</v>
          </cell>
          <cell r="AJ353" t="str">
            <v>E</v>
          </cell>
          <cell r="AR353" t="str">
            <v>T-DAL.MO</v>
          </cell>
        </row>
        <row r="354">
          <cell r="A354" t="str">
            <v>T-DAL.SL</v>
          </cell>
          <cell r="B354" t="str">
            <v>DAL July 1999 60 Puts</v>
          </cell>
          <cell r="C354" t="str">
            <v>PUT</v>
          </cell>
          <cell r="D354">
            <v>100</v>
          </cell>
          <cell r="F354" t="str">
            <v>NYSE</v>
          </cell>
          <cell r="G354" t="str">
            <v>AIRL</v>
          </cell>
          <cell r="H354" t="str">
            <v>USA</v>
          </cell>
          <cell r="N354" t="str">
            <v>T-DAL.SL</v>
          </cell>
          <cell r="O354">
            <v>60</v>
          </cell>
          <cell r="P354">
            <v>36358</v>
          </cell>
          <cell r="Q354" t="str">
            <v>T-DAL</v>
          </cell>
          <cell r="R354" t="str">
            <v>USD</v>
          </cell>
          <cell r="S354" t="str">
            <v>Put Option</v>
          </cell>
          <cell r="U354" t="str">
            <v>Airlines</v>
          </cell>
          <cell r="V354" t="str">
            <v>UNITED STATES OF AMERICA</v>
          </cell>
          <cell r="W354" t="str">
            <v>NEW YORK STOCK EXCHANGE</v>
          </cell>
          <cell r="Y354" t="str">
            <v>U.S. Dollar</v>
          </cell>
          <cell r="AJ354" t="str">
            <v>E</v>
          </cell>
          <cell r="AR354" t="str">
            <v>T-DAL.SL</v>
          </cell>
        </row>
        <row r="355">
          <cell r="A355" t="str">
            <v>T-DAL.TP</v>
          </cell>
          <cell r="B355" t="str">
            <v>Delta Aug 1996 80 Puts</v>
          </cell>
          <cell r="C355" t="str">
            <v>PUT</v>
          </cell>
          <cell r="D355">
            <v>100</v>
          </cell>
          <cell r="F355" t="str">
            <v>NYSE</v>
          </cell>
          <cell r="G355" t="str">
            <v>AIRL</v>
          </cell>
          <cell r="H355" t="str">
            <v>USA</v>
          </cell>
          <cell r="N355" t="str">
            <v>T-DAL.TP</v>
          </cell>
          <cell r="O355">
            <v>80</v>
          </cell>
          <cell r="P355">
            <v>35293</v>
          </cell>
          <cell r="Q355" t="str">
            <v>T-DAL</v>
          </cell>
          <cell r="R355" t="str">
            <v>USD</v>
          </cell>
          <cell r="S355" t="str">
            <v>Put Option</v>
          </cell>
          <cell r="U355" t="str">
            <v>Airlines</v>
          </cell>
          <cell r="V355" t="str">
            <v>UNITED STATES OF AMERICA</v>
          </cell>
          <cell r="W355" t="str">
            <v>NEW YORK STOCK EXCHANGE</v>
          </cell>
          <cell r="Y355" t="str">
            <v>U.S. Dollar</v>
          </cell>
          <cell r="AJ355" t="str">
            <v>E</v>
          </cell>
          <cell r="AR355" t="str">
            <v>T-DAL.TP</v>
          </cell>
        </row>
        <row r="356">
          <cell r="A356" t="str">
            <v>T-DAL.WM</v>
          </cell>
          <cell r="B356" t="str">
            <v>Delta Airlines Nov. 1995 65 Puts</v>
          </cell>
          <cell r="C356" t="str">
            <v>PUT</v>
          </cell>
          <cell r="D356">
            <v>100</v>
          </cell>
          <cell r="F356" t="str">
            <v>NYSE</v>
          </cell>
          <cell r="G356" t="str">
            <v>AIRL</v>
          </cell>
          <cell r="H356" t="str">
            <v>USA</v>
          </cell>
          <cell r="N356" t="str">
            <v>T-DAL.WM</v>
          </cell>
          <cell r="O356">
            <v>65</v>
          </cell>
          <cell r="P356">
            <v>35020</v>
          </cell>
          <cell r="Q356" t="str">
            <v>T-DAL</v>
          </cell>
          <cell r="R356" t="str">
            <v>USD</v>
          </cell>
          <cell r="S356" t="str">
            <v>Put Option</v>
          </cell>
          <cell r="U356" t="str">
            <v>Airlines</v>
          </cell>
          <cell r="V356" t="str">
            <v>UNITED STATES OF AMERICA</v>
          </cell>
          <cell r="W356" t="str">
            <v>NEW YORK STOCK EXCHANGE</v>
          </cell>
          <cell r="Y356" t="str">
            <v>U.S. Dollar</v>
          </cell>
          <cell r="AJ356" t="str">
            <v>E</v>
          </cell>
          <cell r="AR356" t="str">
            <v>T-DAL.WM</v>
          </cell>
        </row>
        <row r="357">
          <cell r="A357" t="str">
            <v>T-DANB</v>
          </cell>
          <cell r="B357" t="str">
            <v>Dave &amp; Buster's</v>
          </cell>
          <cell r="C357" t="str">
            <v>STK</v>
          </cell>
          <cell r="D357">
            <v>1</v>
          </cell>
          <cell r="F357" t="str">
            <v>OTC</v>
          </cell>
          <cell r="G357" t="str">
            <v>REST</v>
          </cell>
          <cell r="H357" t="str">
            <v>USA</v>
          </cell>
          <cell r="N357" t="str">
            <v>T-DANB</v>
          </cell>
          <cell r="R357" t="str">
            <v>USD</v>
          </cell>
          <cell r="S357" t="str">
            <v>Stock</v>
          </cell>
          <cell r="U357" t="str">
            <v>Restaurants</v>
          </cell>
          <cell r="V357" t="str">
            <v>UNITED STATES OF AMERICA</v>
          </cell>
          <cell r="W357" t="str">
            <v>OVER THE COUNTER</v>
          </cell>
          <cell r="Y357" t="str">
            <v>U.S. Dollar</v>
          </cell>
          <cell r="AJ357" t="str">
            <v>E</v>
          </cell>
          <cell r="AR357" t="str">
            <v>T-DANB</v>
          </cell>
        </row>
        <row r="358">
          <cell r="A358" t="str">
            <v>T-DAOU</v>
          </cell>
          <cell r="B358" t="str">
            <v>Daou Systems</v>
          </cell>
          <cell r="C358" t="str">
            <v>STK</v>
          </cell>
          <cell r="D358">
            <v>1</v>
          </cell>
          <cell r="F358" t="str">
            <v>OTC</v>
          </cell>
          <cell r="G358" t="str">
            <v>HCIS</v>
          </cell>
          <cell r="H358" t="str">
            <v>USA</v>
          </cell>
          <cell r="N358" t="str">
            <v>T-DAOU</v>
          </cell>
          <cell r="R358" t="str">
            <v>USD</v>
          </cell>
          <cell r="S358" t="str">
            <v>Stock</v>
          </cell>
          <cell r="U358" t="str">
            <v>Health Care Info Sys</v>
          </cell>
          <cell r="V358" t="str">
            <v>UNITED STATES OF AMERICA</v>
          </cell>
          <cell r="W358" t="str">
            <v>OVER THE COUNTER</v>
          </cell>
          <cell r="Y358" t="str">
            <v>U.S. Dollar</v>
          </cell>
          <cell r="AJ358" t="str">
            <v>E</v>
          </cell>
          <cell r="AR358" t="str">
            <v>T-DAOU</v>
          </cell>
        </row>
        <row r="359">
          <cell r="A359" t="str">
            <v>T-DAVD</v>
          </cell>
          <cell r="B359" t="str">
            <v>Davidson</v>
          </cell>
          <cell r="C359" t="str">
            <v>STK</v>
          </cell>
          <cell r="D359">
            <v>1</v>
          </cell>
          <cell r="F359" t="str">
            <v>OTC</v>
          </cell>
          <cell r="G359" t="str">
            <v>SOFT</v>
          </cell>
          <cell r="H359" t="str">
            <v>USA</v>
          </cell>
          <cell r="N359" t="str">
            <v>T-DAVD</v>
          </cell>
          <cell r="R359" t="str">
            <v>USD</v>
          </cell>
          <cell r="S359" t="str">
            <v>Stock</v>
          </cell>
          <cell r="U359" t="str">
            <v>Software</v>
          </cell>
          <cell r="V359" t="str">
            <v>UNITED STATES OF AMERICA</v>
          </cell>
          <cell r="W359" t="str">
            <v>OVER THE COUNTER</v>
          </cell>
          <cell r="Y359" t="str">
            <v>U.S. Dollar</v>
          </cell>
          <cell r="AJ359" t="str">
            <v>E</v>
          </cell>
          <cell r="AR359" t="str">
            <v>T-DAVD</v>
          </cell>
        </row>
        <row r="360">
          <cell r="A360" t="str">
            <v>T-DDL</v>
          </cell>
          <cell r="B360" t="str">
            <v>DDL Electronics</v>
          </cell>
          <cell r="C360" t="str">
            <v>STK</v>
          </cell>
          <cell r="D360">
            <v>1</v>
          </cell>
          <cell r="F360" t="str">
            <v>NYSE</v>
          </cell>
          <cell r="G360" t="str">
            <v>TECH</v>
          </cell>
          <cell r="H360" t="str">
            <v>USA</v>
          </cell>
          <cell r="J360" t="str">
            <v>233167105</v>
          </cell>
          <cell r="N360" t="str">
            <v>T-DDL</v>
          </cell>
          <cell r="R360" t="str">
            <v>USD</v>
          </cell>
          <cell r="S360" t="str">
            <v>Stock</v>
          </cell>
          <cell r="U360" t="str">
            <v>Technology</v>
          </cell>
          <cell r="V360" t="str">
            <v>UNITED STATES OF AMERICA</v>
          </cell>
          <cell r="W360" t="str">
            <v>NEW YORK STOCK EXCHANGE</v>
          </cell>
          <cell r="Y360" t="str">
            <v>U.S. Dollar</v>
          </cell>
          <cell r="AJ360" t="str">
            <v>E</v>
          </cell>
          <cell r="AR360" t="str">
            <v>T-DDL</v>
          </cell>
        </row>
        <row r="361">
          <cell r="A361" t="str">
            <v>T-DELL</v>
          </cell>
          <cell r="B361" t="str">
            <v>Dell Computer</v>
          </cell>
          <cell r="C361" t="str">
            <v>STK</v>
          </cell>
          <cell r="D361">
            <v>1</v>
          </cell>
          <cell r="F361" t="str">
            <v>OTC</v>
          </cell>
          <cell r="G361" t="str">
            <v>TECH</v>
          </cell>
          <cell r="H361" t="str">
            <v>USA</v>
          </cell>
          <cell r="N361" t="str">
            <v>T-DELL</v>
          </cell>
          <cell r="R361" t="str">
            <v>USD</v>
          </cell>
          <cell r="S361" t="str">
            <v>Stock</v>
          </cell>
          <cell r="U361" t="str">
            <v>Technology</v>
          </cell>
          <cell r="V361" t="str">
            <v>UNITED STATES OF AMERICA</v>
          </cell>
          <cell r="W361" t="str">
            <v>OVER THE COUNTER</v>
          </cell>
          <cell r="Y361" t="str">
            <v>U.S. Dollar</v>
          </cell>
          <cell r="AJ361" t="str">
            <v>E</v>
          </cell>
          <cell r="AR361" t="str">
            <v>T-DELL</v>
          </cell>
        </row>
        <row r="362">
          <cell r="A362" t="str">
            <v>T-DESI</v>
          </cell>
          <cell r="B362" t="str">
            <v>Designs, Inc.</v>
          </cell>
          <cell r="C362" t="str">
            <v>STK</v>
          </cell>
          <cell r="D362">
            <v>1</v>
          </cell>
          <cell r="F362" t="str">
            <v>OTC</v>
          </cell>
          <cell r="G362" t="str">
            <v>RETA</v>
          </cell>
          <cell r="H362" t="str">
            <v>USA</v>
          </cell>
          <cell r="N362" t="str">
            <v>T-DESI</v>
          </cell>
          <cell r="R362" t="str">
            <v>USD</v>
          </cell>
          <cell r="S362" t="str">
            <v>Stock</v>
          </cell>
          <cell r="U362" t="str">
            <v>Retail</v>
          </cell>
          <cell r="V362" t="str">
            <v>UNITED STATES OF AMERICA</v>
          </cell>
          <cell r="W362" t="str">
            <v>OVER THE COUNTER</v>
          </cell>
          <cell r="Y362" t="str">
            <v>U.S. Dollar</v>
          </cell>
          <cell r="AJ362" t="str">
            <v>E</v>
          </cell>
        </row>
        <row r="363">
          <cell r="A363" t="str">
            <v>T-DGC</v>
          </cell>
          <cell r="B363" t="str">
            <v>Digicon, Inc.</v>
          </cell>
          <cell r="C363" t="str">
            <v>STK</v>
          </cell>
          <cell r="D363">
            <v>1</v>
          </cell>
          <cell r="F363" t="str">
            <v>NYSE</v>
          </cell>
          <cell r="G363" t="str">
            <v>ENER</v>
          </cell>
          <cell r="H363" t="str">
            <v>USA</v>
          </cell>
          <cell r="N363" t="str">
            <v>T-DGC</v>
          </cell>
          <cell r="R363" t="str">
            <v>USD</v>
          </cell>
          <cell r="S363" t="str">
            <v>Stock</v>
          </cell>
          <cell r="U363" t="str">
            <v>Energy</v>
          </cell>
          <cell r="V363" t="str">
            <v>UNITED STATES OF AMERICA</v>
          </cell>
          <cell r="W363" t="str">
            <v>NEW YORK STOCK EXCHANGE</v>
          </cell>
          <cell r="Y363" t="str">
            <v>U.S. Dollar</v>
          </cell>
          <cell r="AJ363" t="str">
            <v>E</v>
          </cell>
        </row>
        <row r="364">
          <cell r="A364" t="str">
            <v>T-DGP</v>
          </cell>
          <cell r="B364" t="str">
            <v>Delhi Group</v>
          </cell>
          <cell r="C364" t="str">
            <v>STK</v>
          </cell>
          <cell r="D364">
            <v>1</v>
          </cell>
          <cell r="F364" t="str">
            <v>NYSE</v>
          </cell>
          <cell r="G364" t="str">
            <v>ENER</v>
          </cell>
          <cell r="H364" t="str">
            <v>USA</v>
          </cell>
          <cell r="N364" t="str">
            <v>T-DGP</v>
          </cell>
          <cell r="R364" t="str">
            <v>USD</v>
          </cell>
          <cell r="S364" t="str">
            <v>Stock</v>
          </cell>
          <cell r="U364" t="str">
            <v>Energy</v>
          </cell>
          <cell r="V364" t="str">
            <v>UNITED STATES OF AMERICA</v>
          </cell>
          <cell r="W364" t="str">
            <v>NEW YORK STOCK EXCHANGE</v>
          </cell>
          <cell r="Y364" t="str">
            <v>U.S. Dollar</v>
          </cell>
          <cell r="AJ364" t="str">
            <v>E</v>
          </cell>
        </row>
        <row r="365">
          <cell r="A365" t="str">
            <v>T-DICE</v>
          </cell>
          <cell r="B365" t="str">
            <v xml:space="preserve">Crown Casino Corp. </v>
          </cell>
          <cell r="C365" t="str">
            <v>STK</v>
          </cell>
          <cell r="D365">
            <v>1</v>
          </cell>
          <cell r="F365" t="str">
            <v>OTC</v>
          </cell>
          <cell r="G365" t="str">
            <v>CASI</v>
          </cell>
          <cell r="H365" t="str">
            <v>USA</v>
          </cell>
          <cell r="N365" t="str">
            <v>T-DICE</v>
          </cell>
          <cell r="R365" t="str">
            <v>USD</v>
          </cell>
          <cell r="S365" t="str">
            <v>Stock</v>
          </cell>
          <cell r="U365" t="str">
            <v>Casinos</v>
          </cell>
          <cell r="V365" t="str">
            <v>UNITED STATES OF AMERICA</v>
          </cell>
          <cell r="W365" t="str">
            <v>OVER THE COUNTER</v>
          </cell>
          <cell r="Y365" t="str">
            <v>U.S. Dollar</v>
          </cell>
          <cell r="AJ365" t="str">
            <v>E</v>
          </cell>
        </row>
        <row r="366">
          <cell r="A366" t="str">
            <v>T-DIGL</v>
          </cell>
          <cell r="B366" t="str">
            <v>Digital Lightwave</v>
          </cell>
          <cell r="C366" t="str">
            <v>STK</v>
          </cell>
          <cell r="D366">
            <v>1</v>
          </cell>
          <cell r="F366" t="str">
            <v>OTC</v>
          </cell>
          <cell r="G366" t="str">
            <v>TECH</v>
          </cell>
          <cell r="H366" t="str">
            <v>USA</v>
          </cell>
          <cell r="N366" t="str">
            <v>T-DIGL</v>
          </cell>
          <cell r="R366" t="str">
            <v>USD</v>
          </cell>
          <cell r="S366" t="str">
            <v>Stock</v>
          </cell>
          <cell r="U366" t="str">
            <v>Technology</v>
          </cell>
          <cell r="V366" t="str">
            <v>UNITED STATES OF AMERICA</v>
          </cell>
          <cell r="W366" t="str">
            <v>OVER THE COUNTER</v>
          </cell>
          <cell r="Y366" t="str">
            <v>U.S. Dollar</v>
          </cell>
          <cell r="AJ366" t="str">
            <v>E</v>
          </cell>
          <cell r="AR366" t="str">
            <v>T-DIGL</v>
          </cell>
        </row>
        <row r="367">
          <cell r="A367" t="str">
            <v>T-DIS</v>
          </cell>
          <cell r="B367" t="str">
            <v>Disney</v>
          </cell>
          <cell r="C367" t="str">
            <v>STK</v>
          </cell>
          <cell r="D367">
            <v>1</v>
          </cell>
          <cell r="F367" t="str">
            <v>NYSE</v>
          </cell>
          <cell r="G367" t="str">
            <v>ENTM</v>
          </cell>
          <cell r="H367" t="str">
            <v>USA</v>
          </cell>
          <cell r="N367" t="str">
            <v>T-DIS</v>
          </cell>
          <cell r="R367" t="str">
            <v>USD</v>
          </cell>
          <cell r="S367" t="str">
            <v>Stock</v>
          </cell>
          <cell r="U367" t="str">
            <v>Entertainment</v>
          </cell>
          <cell r="V367" t="str">
            <v>UNITED STATES OF AMERICA</v>
          </cell>
          <cell r="W367" t="str">
            <v>NEW YORK STOCK EXCHANGE</v>
          </cell>
          <cell r="Y367" t="str">
            <v>U.S. Dollar</v>
          </cell>
          <cell r="AJ367" t="str">
            <v>E</v>
          </cell>
          <cell r="AR367" t="str">
            <v>T-DIS</v>
          </cell>
        </row>
        <row r="368">
          <cell r="A368" t="str">
            <v>T-DISH</v>
          </cell>
          <cell r="B368" t="str">
            <v>Echostar</v>
          </cell>
          <cell r="C368" t="str">
            <v>STK</v>
          </cell>
          <cell r="D368">
            <v>1</v>
          </cell>
          <cell r="F368" t="str">
            <v>OTC</v>
          </cell>
          <cell r="G368" t="str">
            <v>MEDA</v>
          </cell>
          <cell r="H368" t="str">
            <v>USA</v>
          </cell>
          <cell r="J368" t="str">
            <v>278762109</v>
          </cell>
          <cell r="N368" t="str">
            <v>T-DISH</v>
          </cell>
          <cell r="R368" t="str">
            <v>USD</v>
          </cell>
          <cell r="S368" t="str">
            <v>Stock</v>
          </cell>
          <cell r="U368" t="str">
            <v>Media/Telecomm</v>
          </cell>
          <cell r="V368" t="str">
            <v>UNITED STATES OF AMERICA</v>
          </cell>
          <cell r="W368" t="str">
            <v>OVER THE COUNTER</v>
          </cell>
          <cell r="Y368" t="str">
            <v>U.S. Dollar</v>
          </cell>
          <cell r="AJ368" t="str">
            <v>E</v>
          </cell>
          <cell r="AR368" t="str">
            <v>T-DISH</v>
          </cell>
        </row>
        <row r="369">
          <cell r="A369" t="str">
            <v>T-DJT</v>
          </cell>
          <cell r="B369" t="str">
            <v>Trump Hotels &amp; Casino Resorts</v>
          </cell>
          <cell r="C369" t="str">
            <v>STK</v>
          </cell>
          <cell r="D369">
            <v>1</v>
          </cell>
          <cell r="F369" t="str">
            <v>NYSE</v>
          </cell>
          <cell r="G369" t="str">
            <v>CASI</v>
          </cell>
          <cell r="H369" t="str">
            <v>USA</v>
          </cell>
          <cell r="N369" t="str">
            <v>T-DJT</v>
          </cell>
          <cell r="R369" t="str">
            <v>USD</v>
          </cell>
          <cell r="S369" t="str">
            <v>Stock</v>
          </cell>
          <cell r="U369" t="str">
            <v>Casinos</v>
          </cell>
          <cell r="V369" t="str">
            <v>UNITED STATES OF AMERICA</v>
          </cell>
          <cell r="W369" t="str">
            <v>NEW YORK STOCK EXCHANGE</v>
          </cell>
          <cell r="Y369" t="str">
            <v>U.S. Dollar</v>
          </cell>
          <cell r="AJ369" t="str">
            <v>E</v>
          </cell>
          <cell r="AR369" t="str">
            <v>T-DJT</v>
          </cell>
        </row>
        <row r="370">
          <cell r="A370" t="str">
            <v>T-DLQ.BS</v>
          </cell>
          <cell r="B370" t="str">
            <v>DELL Feb 1999 95 Calls</v>
          </cell>
          <cell r="C370" t="str">
            <v>CAL</v>
          </cell>
          <cell r="D370">
            <v>100</v>
          </cell>
          <cell r="F370" t="str">
            <v>NYSE</v>
          </cell>
          <cell r="G370" t="str">
            <v>TECH</v>
          </cell>
          <cell r="H370" t="str">
            <v>USA</v>
          </cell>
          <cell r="N370" t="str">
            <v>T-DLQ.BS</v>
          </cell>
          <cell r="O370">
            <v>95</v>
          </cell>
          <cell r="P370">
            <v>36210</v>
          </cell>
          <cell r="Q370" t="str">
            <v>T-DELL</v>
          </cell>
          <cell r="R370" t="str">
            <v>USD</v>
          </cell>
          <cell r="S370" t="str">
            <v>Call Option</v>
          </cell>
          <cell r="U370" t="str">
            <v>Technology</v>
          </cell>
          <cell r="V370" t="str">
            <v>UNITED STATES OF AMERICA</v>
          </cell>
          <cell r="W370" t="str">
            <v>NEW YORK STOCK EXCHANGE</v>
          </cell>
          <cell r="Y370" t="str">
            <v>U.S. Dollar</v>
          </cell>
          <cell r="AJ370" t="str">
            <v>E</v>
          </cell>
          <cell r="AR370" t="str">
            <v>T-DLQ.BS</v>
          </cell>
        </row>
        <row r="371">
          <cell r="A371" t="str">
            <v>T-DLQ.JL</v>
          </cell>
          <cell r="B371" t="str">
            <v>DELL Oct 1998 60 Call</v>
          </cell>
          <cell r="C371" t="str">
            <v>CAL</v>
          </cell>
          <cell r="D371">
            <v>100</v>
          </cell>
          <cell r="F371" t="str">
            <v>NYSE</v>
          </cell>
          <cell r="G371" t="str">
            <v>TECH</v>
          </cell>
          <cell r="H371" t="str">
            <v>USA</v>
          </cell>
          <cell r="N371" t="str">
            <v>T-DLQ.JL</v>
          </cell>
          <cell r="O371">
            <v>60</v>
          </cell>
          <cell r="P371">
            <v>36084</v>
          </cell>
          <cell r="Q371" t="str">
            <v>T-DELL</v>
          </cell>
          <cell r="R371" t="str">
            <v>USD</v>
          </cell>
          <cell r="S371" t="str">
            <v>Call Option</v>
          </cell>
          <cell r="U371" t="str">
            <v>Technology</v>
          </cell>
          <cell r="V371" t="str">
            <v>UNITED STATES OF AMERICA</v>
          </cell>
          <cell r="W371" t="str">
            <v>NEW YORK STOCK EXCHANGE</v>
          </cell>
          <cell r="Y371" t="str">
            <v>U.S. Dollar</v>
          </cell>
          <cell r="AJ371" t="str">
            <v>E</v>
          </cell>
          <cell r="AR371" t="str">
            <v>T-DLQ.JL</v>
          </cell>
        </row>
        <row r="372">
          <cell r="A372" t="str">
            <v>T-DNY</v>
          </cell>
          <cell r="B372" t="str">
            <v>RR Donnelly</v>
          </cell>
          <cell r="C372" t="str">
            <v>STK</v>
          </cell>
          <cell r="D372">
            <v>1</v>
          </cell>
          <cell r="F372" t="str">
            <v>NYSE</v>
          </cell>
          <cell r="G372" t="str">
            <v>ADVT</v>
          </cell>
          <cell r="H372" t="str">
            <v>USA</v>
          </cell>
          <cell r="N372" t="str">
            <v>T-DNY</v>
          </cell>
          <cell r="R372" t="str">
            <v>USD</v>
          </cell>
          <cell r="S372" t="str">
            <v>Stock</v>
          </cell>
          <cell r="U372" t="str">
            <v>Advertising</v>
          </cell>
          <cell r="V372" t="str">
            <v>UNITED STATES OF AMERICA</v>
          </cell>
          <cell r="W372" t="str">
            <v>NEW YORK STOCK EXCHANGE</v>
          </cell>
          <cell r="Y372" t="str">
            <v>U.S. Dollar</v>
          </cell>
          <cell r="AJ372" t="str">
            <v>E</v>
          </cell>
          <cell r="AR372" t="str">
            <v>T-DNY</v>
          </cell>
        </row>
        <row r="373">
          <cell r="A373" t="str">
            <v>T-DOSE</v>
          </cell>
          <cell r="B373" t="str">
            <v>Pharmerica</v>
          </cell>
          <cell r="C373" t="str">
            <v>STK</v>
          </cell>
          <cell r="D373">
            <v>1</v>
          </cell>
          <cell r="F373" t="str">
            <v>OTC</v>
          </cell>
          <cell r="G373" t="str">
            <v>HEAL</v>
          </cell>
          <cell r="H373" t="str">
            <v>USA</v>
          </cell>
          <cell r="N373" t="str">
            <v>T-DOSE</v>
          </cell>
          <cell r="R373" t="str">
            <v>USD</v>
          </cell>
          <cell r="S373" t="str">
            <v>Stock</v>
          </cell>
          <cell r="U373" t="str">
            <v>Healthcare</v>
          </cell>
          <cell r="V373" t="str">
            <v>UNITED STATES OF AMERICA</v>
          </cell>
          <cell r="W373" t="str">
            <v>OVER THE COUNTER</v>
          </cell>
          <cell r="Y373" t="str">
            <v>U.S. Dollar</v>
          </cell>
          <cell r="AJ373" t="str">
            <v>E</v>
          </cell>
          <cell r="AR373" t="str">
            <v>T-DOSE</v>
          </cell>
        </row>
        <row r="374">
          <cell r="A374" t="str">
            <v>T-DOSED</v>
          </cell>
          <cell r="B374" t="str">
            <v>Capstone Pharmacy</v>
          </cell>
          <cell r="C374" t="str">
            <v>STK</v>
          </cell>
          <cell r="D374">
            <v>1</v>
          </cell>
          <cell r="F374" t="str">
            <v>NYSE</v>
          </cell>
          <cell r="G374" t="str">
            <v>HEAL</v>
          </cell>
          <cell r="H374" t="str">
            <v>USA</v>
          </cell>
          <cell r="N374" t="str">
            <v>T-DOSED</v>
          </cell>
          <cell r="R374" t="str">
            <v>USD</v>
          </cell>
          <cell r="S374" t="str">
            <v>Stock</v>
          </cell>
          <cell r="U374" t="str">
            <v>Healthcare</v>
          </cell>
          <cell r="V374" t="str">
            <v>UNITED STATES OF AMERICA</v>
          </cell>
          <cell r="W374" t="str">
            <v>NEW YORK STOCK EXCHANGE</v>
          </cell>
          <cell r="Y374" t="str">
            <v>U.S. Dollar</v>
          </cell>
          <cell r="AJ374" t="str">
            <v>E</v>
          </cell>
          <cell r="AR374" t="str">
            <v>T-DOSED</v>
          </cell>
        </row>
        <row r="375">
          <cell r="A375" t="str">
            <v>T-DQS.EB</v>
          </cell>
          <cell r="B375" t="str">
            <v>PCNI May 1997 10 Calls</v>
          </cell>
          <cell r="C375" t="str">
            <v>CAL</v>
          </cell>
          <cell r="D375">
            <v>100</v>
          </cell>
          <cell r="F375" t="str">
            <v>NYSE</v>
          </cell>
          <cell r="G375" t="str">
            <v>HCIS</v>
          </cell>
          <cell r="H375" t="str">
            <v>USA</v>
          </cell>
          <cell r="N375" t="str">
            <v>T-DQS.EB</v>
          </cell>
          <cell r="O375">
            <v>10</v>
          </cell>
          <cell r="P375">
            <v>35566</v>
          </cell>
          <cell r="Q375" t="str">
            <v>T-PCNI</v>
          </cell>
          <cell r="R375" t="str">
            <v>USD</v>
          </cell>
          <cell r="S375" t="str">
            <v>Call Option</v>
          </cell>
          <cell r="U375" t="str">
            <v>Health Care Info Sys</v>
          </cell>
          <cell r="V375" t="str">
            <v>UNITED STATES OF AMERICA</v>
          </cell>
          <cell r="W375" t="str">
            <v>NEW YORK STOCK EXCHANGE</v>
          </cell>
          <cell r="Y375" t="str">
            <v>U.S. Dollar</v>
          </cell>
          <cell r="AJ375" t="str">
            <v>E</v>
          </cell>
          <cell r="AR375" t="str">
            <v>T-DQS.EB</v>
          </cell>
        </row>
        <row r="376">
          <cell r="A376" t="str">
            <v>T-DQS.PU</v>
          </cell>
          <cell r="B376" t="str">
            <v>PCNI Apr 1997 7.5 Puts</v>
          </cell>
          <cell r="C376" t="str">
            <v>PUT</v>
          </cell>
          <cell r="D376">
            <v>100</v>
          </cell>
          <cell r="F376" t="str">
            <v>NYSE</v>
          </cell>
          <cell r="G376" t="str">
            <v>HCIS</v>
          </cell>
          <cell r="H376" t="str">
            <v>USA</v>
          </cell>
          <cell r="N376" t="str">
            <v>T-DQS.PU</v>
          </cell>
          <cell r="O376">
            <v>7.5</v>
          </cell>
          <cell r="P376">
            <v>35538</v>
          </cell>
          <cell r="Q376" t="str">
            <v>T-PCNI</v>
          </cell>
          <cell r="R376" t="str">
            <v>USD</v>
          </cell>
          <cell r="S376" t="str">
            <v>Put Option</v>
          </cell>
          <cell r="U376" t="str">
            <v>Health Care Info Sys</v>
          </cell>
          <cell r="V376" t="str">
            <v>UNITED STATES OF AMERICA</v>
          </cell>
          <cell r="W376" t="str">
            <v>NEW YORK STOCK EXCHANGE</v>
          </cell>
          <cell r="Y376" t="str">
            <v>U.S. Dollar</v>
          </cell>
          <cell r="AJ376" t="str">
            <v>E</v>
          </cell>
          <cell r="AR376" t="str">
            <v>T-DQS.PU</v>
          </cell>
        </row>
        <row r="377">
          <cell r="A377" t="str">
            <v>T-DQS.QU</v>
          </cell>
          <cell r="B377" t="str">
            <v>PCNI May 1997 7.5 Puts</v>
          </cell>
          <cell r="C377" t="str">
            <v>PUT</v>
          </cell>
          <cell r="D377">
            <v>100</v>
          </cell>
          <cell r="F377" t="str">
            <v>NYSE</v>
          </cell>
          <cell r="G377" t="str">
            <v>HCIS</v>
          </cell>
          <cell r="H377" t="str">
            <v>USA</v>
          </cell>
          <cell r="N377" t="str">
            <v>T-DQS.QU</v>
          </cell>
          <cell r="O377">
            <v>7.5</v>
          </cell>
          <cell r="P377">
            <v>35566</v>
          </cell>
          <cell r="Q377" t="str">
            <v>T-PCNI</v>
          </cell>
          <cell r="R377" t="str">
            <v>USD</v>
          </cell>
          <cell r="S377" t="str">
            <v>Put Option</v>
          </cell>
          <cell r="U377" t="str">
            <v>Health Care Info Sys</v>
          </cell>
          <cell r="V377" t="str">
            <v>UNITED STATES OF AMERICA</v>
          </cell>
          <cell r="W377" t="str">
            <v>NEW YORK STOCK EXCHANGE</v>
          </cell>
          <cell r="Y377" t="str">
            <v>U.S. Dollar</v>
          </cell>
          <cell r="AJ377" t="str">
            <v>E</v>
          </cell>
          <cell r="AR377" t="str">
            <v>T-DQS.QU</v>
          </cell>
        </row>
        <row r="378">
          <cell r="A378" t="str">
            <v>T-DVD</v>
          </cell>
          <cell r="B378" t="str">
            <v>Dover Downs Entertainment</v>
          </cell>
          <cell r="C378" t="str">
            <v>STK</v>
          </cell>
          <cell r="D378">
            <v>1</v>
          </cell>
          <cell r="F378" t="str">
            <v>NYSE</v>
          </cell>
          <cell r="G378" t="str">
            <v>CASI</v>
          </cell>
          <cell r="H378" t="str">
            <v>USA</v>
          </cell>
          <cell r="J378" t="str">
            <v>260086103</v>
          </cell>
          <cell r="N378" t="str">
            <v>T-DVD</v>
          </cell>
          <cell r="R378" t="str">
            <v>USD</v>
          </cell>
          <cell r="S378" t="str">
            <v>Stock</v>
          </cell>
          <cell r="U378" t="str">
            <v>Casinos</v>
          </cell>
          <cell r="V378" t="str">
            <v>UNITED STATES OF AMERICA</v>
          </cell>
          <cell r="W378" t="str">
            <v>NEW YORK STOCK EXCHANGE</v>
          </cell>
          <cell r="Y378" t="str">
            <v>U.S. Dollar</v>
          </cell>
          <cell r="AJ378" t="str">
            <v>E</v>
          </cell>
          <cell r="AR378" t="str">
            <v>T-DVD</v>
          </cell>
        </row>
        <row r="379">
          <cell r="A379" t="str">
            <v>T-DVS</v>
          </cell>
          <cell r="B379" t="str">
            <v xml:space="preserve">Davstar Industries Ltd. </v>
          </cell>
          <cell r="C379" t="str">
            <v>STK</v>
          </cell>
          <cell r="D379">
            <v>1</v>
          </cell>
          <cell r="F379" t="str">
            <v>NYSE</v>
          </cell>
          <cell r="G379" t="str">
            <v>INDL</v>
          </cell>
          <cell r="H379" t="str">
            <v>USA</v>
          </cell>
          <cell r="N379" t="str">
            <v>T-DVS</v>
          </cell>
          <cell r="R379" t="str">
            <v>USD</v>
          </cell>
          <cell r="S379" t="str">
            <v>Stock</v>
          </cell>
          <cell r="U379" t="str">
            <v>Industrial</v>
          </cell>
          <cell r="V379" t="str">
            <v>UNITED STATES OF AMERICA</v>
          </cell>
          <cell r="W379" t="str">
            <v>NEW YORK STOCK EXCHANGE</v>
          </cell>
          <cell r="Y379" t="str">
            <v>U.S. Dollar</v>
          </cell>
          <cell r="AJ379" t="str">
            <v>E</v>
          </cell>
        </row>
        <row r="380">
          <cell r="A380" t="str">
            <v>T-EAVN</v>
          </cell>
          <cell r="B380" t="str">
            <v>Eaton Vance Corp.</v>
          </cell>
          <cell r="C380" t="str">
            <v>STK</v>
          </cell>
          <cell r="D380">
            <v>1</v>
          </cell>
          <cell r="F380" t="str">
            <v>OTC</v>
          </cell>
          <cell r="G380" t="str">
            <v>FINL</v>
          </cell>
          <cell r="H380" t="str">
            <v>USA</v>
          </cell>
          <cell r="N380" t="str">
            <v>T-EAVN</v>
          </cell>
          <cell r="R380" t="str">
            <v>USD</v>
          </cell>
          <cell r="S380" t="str">
            <v>Stock</v>
          </cell>
          <cell r="U380" t="str">
            <v>Financial</v>
          </cell>
          <cell r="V380" t="str">
            <v>UNITED STATES OF AMERICA</v>
          </cell>
          <cell r="W380" t="str">
            <v>OVER THE COUNTER</v>
          </cell>
          <cell r="Y380" t="str">
            <v>U.S. Dollar</v>
          </cell>
          <cell r="AJ380" t="str">
            <v>E</v>
          </cell>
        </row>
        <row r="381">
          <cell r="A381" t="str">
            <v>T-EDMK</v>
          </cell>
          <cell r="B381" t="str">
            <v>Edmark</v>
          </cell>
          <cell r="C381" t="str">
            <v>STK</v>
          </cell>
          <cell r="D381">
            <v>1</v>
          </cell>
          <cell r="F381" t="str">
            <v>OTC</v>
          </cell>
          <cell r="G381" t="str">
            <v>SOFT</v>
          </cell>
          <cell r="H381" t="str">
            <v>USA</v>
          </cell>
          <cell r="N381" t="str">
            <v>T-EDMK</v>
          </cell>
          <cell r="R381" t="str">
            <v>USD</v>
          </cell>
          <cell r="S381" t="str">
            <v>Stock</v>
          </cell>
          <cell r="U381" t="str">
            <v>Software</v>
          </cell>
          <cell r="V381" t="str">
            <v>UNITED STATES OF AMERICA</v>
          </cell>
          <cell r="W381" t="str">
            <v>OVER THE COUNTER</v>
          </cell>
          <cell r="Y381" t="str">
            <v>U.S. Dollar</v>
          </cell>
          <cell r="AJ381" t="str">
            <v>E</v>
          </cell>
          <cell r="AR381" t="str">
            <v>T-EDMK</v>
          </cell>
        </row>
        <row r="382">
          <cell r="A382" t="str">
            <v>T-ELCH</v>
          </cell>
          <cell r="B382" t="str">
            <v>EL Chico Restaurants</v>
          </cell>
          <cell r="C382" t="str">
            <v>STK</v>
          </cell>
          <cell r="D382">
            <v>1</v>
          </cell>
          <cell r="F382" t="str">
            <v>OTC</v>
          </cell>
          <cell r="G382" t="str">
            <v>REST</v>
          </cell>
          <cell r="H382" t="str">
            <v>USA</v>
          </cell>
          <cell r="N382" t="str">
            <v>T-ELCH</v>
          </cell>
          <cell r="R382" t="str">
            <v>USD</v>
          </cell>
          <cell r="S382" t="str">
            <v>Stock</v>
          </cell>
          <cell r="U382" t="str">
            <v>Restaurants</v>
          </cell>
          <cell r="V382" t="str">
            <v>UNITED STATES OF AMERICA</v>
          </cell>
          <cell r="W382" t="str">
            <v>OVER THE COUNTER</v>
          </cell>
          <cell r="Y382" t="str">
            <v>U.S. Dollar</v>
          </cell>
          <cell r="AJ382" t="str">
            <v>E</v>
          </cell>
          <cell r="AR382" t="str">
            <v>T-ELCH</v>
          </cell>
        </row>
        <row r="383">
          <cell r="A383" t="str">
            <v>T-ELOT</v>
          </cell>
          <cell r="B383" t="str">
            <v>eLottery Inc.</v>
          </cell>
          <cell r="C383" t="str">
            <v>STK</v>
          </cell>
          <cell r="D383">
            <v>1</v>
          </cell>
          <cell r="F383" t="str">
            <v>OTC</v>
          </cell>
          <cell r="G383" t="str">
            <v>INET</v>
          </cell>
          <cell r="H383" t="str">
            <v>USA</v>
          </cell>
          <cell r="N383" t="str">
            <v>T-ELOT</v>
          </cell>
          <cell r="R383" t="str">
            <v>USD</v>
          </cell>
          <cell r="S383" t="str">
            <v>Stock</v>
          </cell>
          <cell r="U383" t="str">
            <v>Internet</v>
          </cell>
          <cell r="V383" t="str">
            <v>UNITED STATES OF AMERICA</v>
          </cell>
          <cell r="W383" t="str">
            <v>OVER THE COUNTER</v>
          </cell>
          <cell r="Y383" t="str">
            <v>U.S. Dollar</v>
          </cell>
          <cell r="AJ383" t="str">
            <v>E</v>
          </cell>
          <cell r="AR383" t="str">
            <v>T-ELOT</v>
          </cell>
        </row>
        <row r="384">
          <cell r="A384" t="str">
            <v>T-ELQ.DB</v>
          </cell>
          <cell r="B384" t="str">
            <v>ESTI April 1999 10 Calls</v>
          </cell>
          <cell r="C384" t="str">
            <v>CAL</v>
          </cell>
          <cell r="D384">
            <v>100</v>
          </cell>
          <cell r="F384" t="str">
            <v>NYSE</v>
          </cell>
          <cell r="G384" t="str">
            <v>MEDS</v>
          </cell>
          <cell r="H384" t="str">
            <v>USA</v>
          </cell>
          <cell r="N384" t="str">
            <v>T-ELQ.DB</v>
          </cell>
          <cell r="O384">
            <v>10</v>
          </cell>
          <cell r="P384">
            <v>36266</v>
          </cell>
          <cell r="Q384" t="str">
            <v>T-ESTI</v>
          </cell>
          <cell r="R384" t="str">
            <v>USD</v>
          </cell>
          <cell r="S384" t="str">
            <v>Call Option</v>
          </cell>
          <cell r="U384" t="str">
            <v>Medical Products</v>
          </cell>
          <cell r="V384" t="str">
            <v>UNITED STATES OF AMERICA</v>
          </cell>
          <cell r="W384" t="str">
            <v>NEW YORK STOCK EXCHANGE</v>
          </cell>
          <cell r="Y384" t="str">
            <v>U.S. Dollar</v>
          </cell>
          <cell r="AJ384" t="str">
            <v>E</v>
          </cell>
          <cell r="AR384" t="str">
            <v>T-ELQ.DB</v>
          </cell>
        </row>
        <row r="385">
          <cell r="A385" t="str">
            <v>T-ELQ.JV</v>
          </cell>
          <cell r="B385" t="str">
            <v>ESTI Oct 1999 12.5 Calls</v>
          </cell>
          <cell r="C385" t="str">
            <v>CAL</v>
          </cell>
          <cell r="D385">
            <v>100</v>
          </cell>
          <cell r="F385" t="str">
            <v>NYSE</v>
          </cell>
          <cell r="G385" t="str">
            <v>MEDS</v>
          </cell>
          <cell r="H385" t="str">
            <v>USA</v>
          </cell>
          <cell r="N385" t="str">
            <v>T-ELQ.JV</v>
          </cell>
          <cell r="O385">
            <v>12.5</v>
          </cell>
          <cell r="P385">
            <v>36449</v>
          </cell>
          <cell r="Q385" t="str">
            <v>T-ESTI</v>
          </cell>
          <cell r="R385" t="str">
            <v>USD</v>
          </cell>
          <cell r="S385" t="str">
            <v>Call Option</v>
          </cell>
          <cell r="U385" t="str">
            <v>Medical Products</v>
          </cell>
          <cell r="V385" t="str">
            <v>UNITED STATES OF AMERICA</v>
          </cell>
          <cell r="W385" t="str">
            <v>NEW YORK STOCK EXCHANGE</v>
          </cell>
          <cell r="Y385" t="str">
            <v>U.S. Dollar</v>
          </cell>
          <cell r="AJ385" t="str">
            <v>E</v>
          </cell>
          <cell r="AR385" t="str">
            <v>T-ELQ.JV</v>
          </cell>
        </row>
        <row r="386">
          <cell r="A386" t="str">
            <v>T-ELQ.UV</v>
          </cell>
          <cell r="B386" t="str">
            <v>ESTI Oct 1999 12.5 Calls</v>
          </cell>
          <cell r="C386" t="str">
            <v>CAL</v>
          </cell>
          <cell r="D386">
            <v>100</v>
          </cell>
          <cell r="F386" t="str">
            <v>NYSE</v>
          </cell>
          <cell r="G386" t="str">
            <v>MEDS</v>
          </cell>
          <cell r="H386" t="str">
            <v>USA</v>
          </cell>
          <cell r="N386" t="str">
            <v>T-ELQ.UV</v>
          </cell>
          <cell r="O386">
            <v>12.5</v>
          </cell>
          <cell r="P386">
            <v>36449</v>
          </cell>
          <cell r="Q386" t="str">
            <v>T-ESTI</v>
          </cell>
          <cell r="R386" t="str">
            <v>USD</v>
          </cell>
          <cell r="S386" t="str">
            <v>Call Option</v>
          </cell>
          <cell r="U386" t="str">
            <v>Medical Products</v>
          </cell>
          <cell r="V386" t="str">
            <v>UNITED STATES OF AMERICA</v>
          </cell>
          <cell r="W386" t="str">
            <v>NEW YORK STOCK EXCHANGE</v>
          </cell>
          <cell r="Y386" t="str">
            <v>U.S. Dollar</v>
          </cell>
          <cell r="AJ386" t="str">
            <v>E</v>
          </cell>
          <cell r="AR386" t="str">
            <v>T-ELQ.UV</v>
          </cell>
        </row>
        <row r="387">
          <cell r="A387" t="str">
            <v>T-ELTE</v>
          </cell>
          <cell r="B387" t="str">
            <v>Elite Info. Grp (was Broadway &amp; Seymour)</v>
          </cell>
          <cell r="C387" t="str">
            <v>STK</v>
          </cell>
          <cell r="D387">
            <v>1</v>
          </cell>
          <cell r="F387" t="str">
            <v>OTC</v>
          </cell>
          <cell r="G387" t="str">
            <v>SOFT</v>
          </cell>
          <cell r="H387" t="str">
            <v>USA</v>
          </cell>
          <cell r="N387" t="str">
            <v>T-ELTE</v>
          </cell>
          <cell r="R387" t="str">
            <v>USD</v>
          </cell>
          <cell r="S387" t="str">
            <v>Stock</v>
          </cell>
          <cell r="U387" t="str">
            <v>Software</v>
          </cell>
          <cell r="V387" t="str">
            <v>UNITED STATES OF AMERICA</v>
          </cell>
          <cell r="W387" t="str">
            <v>OVER THE COUNTER</v>
          </cell>
          <cell r="Y387" t="str">
            <v>U.S. Dollar</v>
          </cell>
          <cell r="AJ387" t="str">
            <v>E</v>
          </cell>
          <cell r="AR387" t="str">
            <v>T-ELTE</v>
          </cell>
        </row>
        <row r="388">
          <cell r="A388" t="str">
            <v>T-ELY</v>
          </cell>
          <cell r="B388" t="str">
            <v>Callaway Golf Co.</v>
          </cell>
          <cell r="C388" t="str">
            <v>STK</v>
          </cell>
          <cell r="D388">
            <v>1</v>
          </cell>
          <cell r="F388" t="str">
            <v>NYSE</v>
          </cell>
          <cell r="G388" t="str">
            <v>CONS</v>
          </cell>
          <cell r="H388" t="str">
            <v>USA</v>
          </cell>
          <cell r="N388" t="str">
            <v>T-ELY</v>
          </cell>
          <cell r="R388" t="str">
            <v>USD</v>
          </cell>
          <cell r="S388" t="str">
            <v>Stock</v>
          </cell>
          <cell r="U388" t="str">
            <v>Consumer Goods</v>
          </cell>
          <cell r="V388" t="str">
            <v>UNITED STATES OF AMERICA</v>
          </cell>
          <cell r="W388" t="str">
            <v>NEW YORK STOCK EXCHANGE</v>
          </cell>
          <cell r="Y388" t="str">
            <v>U.S. Dollar</v>
          </cell>
          <cell r="AJ388" t="str">
            <v>E</v>
          </cell>
        </row>
        <row r="389">
          <cell r="A389" t="str">
            <v>T-ENDO</v>
          </cell>
          <cell r="B389" t="str">
            <v>Endocare</v>
          </cell>
          <cell r="C389" t="str">
            <v>STK</v>
          </cell>
          <cell r="D389">
            <v>1</v>
          </cell>
          <cell r="F389" t="str">
            <v>OTC</v>
          </cell>
          <cell r="G389" t="str">
            <v>MEDS</v>
          </cell>
          <cell r="H389" t="str">
            <v>USA</v>
          </cell>
          <cell r="J389" t="str">
            <v>29264P104</v>
          </cell>
          <cell r="N389" t="str">
            <v>T-ENDO</v>
          </cell>
          <cell r="R389" t="str">
            <v>USD</v>
          </cell>
          <cell r="S389" t="str">
            <v>Stock</v>
          </cell>
          <cell r="U389" t="str">
            <v>Medical Products</v>
          </cell>
          <cell r="V389" t="str">
            <v>UNITED STATES OF AMERICA</v>
          </cell>
          <cell r="W389" t="str">
            <v>OVER THE COUNTER</v>
          </cell>
          <cell r="Y389" t="str">
            <v>U.S. Dollar</v>
          </cell>
          <cell r="AJ389" t="str">
            <v>E</v>
          </cell>
          <cell r="AR389" t="str">
            <v>T-ENDO</v>
          </cell>
        </row>
        <row r="390">
          <cell r="A390" t="str">
            <v>T-ENER</v>
          </cell>
          <cell r="B390" t="str">
            <v>Energy Conversion Devices Inc.</v>
          </cell>
          <cell r="C390" t="str">
            <v>STK</v>
          </cell>
          <cell r="D390">
            <v>1</v>
          </cell>
          <cell r="F390" t="str">
            <v>OTC</v>
          </cell>
          <cell r="G390" t="str">
            <v>TECH</v>
          </cell>
          <cell r="H390" t="str">
            <v>USA</v>
          </cell>
          <cell r="N390" t="str">
            <v>T-ENER</v>
          </cell>
          <cell r="R390" t="str">
            <v>USD</v>
          </cell>
          <cell r="S390" t="str">
            <v>Stock</v>
          </cell>
          <cell r="U390" t="str">
            <v>Technology</v>
          </cell>
          <cell r="V390" t="str">
            <v>UNITED STATES OF AMERICA</v>
          </cell>
          <cell r="W390" t="str">
            <v>OVER THE COUNTER</v>
          </cell>
          <cell r="Y390" t="str">
            <v>U.S. Dollar</v>
          </cell>
          <cell r="AJ390" t="str">
            <v>E</v>
          </cell>
          <cell r="AR390" t="str">
            <v>T-ENER</v>
          </cell>
        </row>
        <row r="391">
          <cell r="A391" t="str">
            <v>T-ENER.WTS</v>
          </cell>
          <cell r="B391" t="str">
            <v>Energy Conversion Warrants</v>
          </cell>
          <cell r="C391" t="str">
            <v>WAR</v>
          </cell>
          <cell r="D391">
            <v>1</v>
          </cell>
          <cell r="F391" t="str">
            <v>OTC</v>
          </cell>
          <cell r="G391" t="str">
            <v>TECH</v>
          </cell>
          <cell r="H391" t="str">
            <v>USA</v>
          </cell>
          <cell r="N391" t="str">
            <v>T-ENER.WTS</v>
          </cell>
          <cell r="O391">
            <v>10</v>
          </cell>
          <cell r="P391">
            <v>35796</v>
          </cell>
          <cell r="Q391" t="str">
            <v>T-ENER</v>
          </cell>
          <cell r="R391" t="str">
            <v>USD</v>
          </cell>
          <cell r="S391" t="str">
            <v>Warrants</v>
          </cell>
          <cell r="U391" t="str">
            <v>Technology</v>
          </cell>
          <cell r="V391" t="str">
            <v>UNITED STATES OF AMERICA</v>
          </cell>
          <cell r="W391" t="str">
            <v>OVER THE COUNTER</v>
          </cell>
          <cell r="Y391" t="str">
            <v>U.S. Dollar</v>
          </cell>
          <cell r="AJ391" t="str">
            <v>E</v>
          </cell>
          <cell r="AR391" t="str">
            <v>T-ENER.WTS</v>
          </cell>
        </row>
        <row r="392">
          <cell r="A392" t="str">
            <v>T-ENQ</v>
          </cell>
          <cell r="B392" t="str">
            <v>American Media</v>
          </cell>
          <cell r="C392" t="str">
            <v>STK</v>
          </cell>
          <cell r="D392">
            <v>1</v>
          </cell>
          <cell r="F392" t="str">
            <v>NYSE</v>
          </cell>
          <cell r="G392" t="str">
            <v>ADVT</v>
          </cell>
          <cell r="H392" t="str">
            <v>USA</v>
          </cell>
          <cell r="J392" t="str">
            <v>02744L100</v>
          </cell>
          <cell r="N392" t="str">
            <v>T-ENQ</v>
          </cell>
          <cell r="R392" t="str">
            <v>USD</v>
          </cell>
          <cell r="S392" t="str">
            <v>Stock</v>
          </cell>
          <cell r="U392" t="str">
            <v>Advertising</v>
          </cell>
          <cell r="V392" t="str">
            <v>UNITED STATES OF AMERICA</v>
          </cell>
          <cell r="W392" t="str">
            <v>NEW YORK STOCK EXCHANGE</v>
          </cell>
          <cell r="Y392" t="str">
            <v>U.S. Dollar</v>
          </cell>
          <cell r="AJ392" t="str">
            <v>E</v>
          </cell>
          <cell r="AR392" t="str">
            <v>T-ENQ</v>
          </cell>
        </row>
        <row r="393">
          <cell r="A393" t="str">
            <v>T-ENSO</v>
          </cell>
          <cell r="B393" t="str">
            <v>Envirosource</v>
          </cell>
          <cell r="C393" t="str">
            <v>STK</v>
          </cell>
          <cell r="D393">
            <v>1</v>
          </cell>
          <cell r="F393" t="str">
            <v>OTC</v>
          </cell>
          <cell r="G393" t="str">
            <v>INDL</v>
          </cell>
          <cell r="H393" t="str">
            <v>USA</v>
          </cell>
          <cell r="J393" t="str">
            <v>29409K101</v>
          </cell>
          <cell r="N393" t="str">
            <v>T-ENSO</v>
          </cell>
          <cell r="R393" t="str">
            <v>USD</v>
          </cell>
          <cell r="S393" t="str">
            <v>Stock</v>
          </cell>
          <cell r="U393" t="str">
            <v>Industrial</v>
          </cell>
          <cell r="V393" t="str">
            <v>UNITED STATES OF AMERICA</v>
          </cell>
          <cell r="W393" t="str">
            <v>OVER THE COUNTER</v>
          </cell>
          <cell r="Y393" t="str">
            <v>U.S. Dollar</v>
          </cell>
          <cell r="AJ393" t="str">
            <v>E</v>
          </cell>
          <cell r="AR393" t="str">
            <v>T-ENSO</v>
          </cell>
        </row>
        <row r="394">
          <cell r="A394" t="str">
            <v>T-ENSOD</v>
          </cell>
          <cell r="B394" t="str">
            <v>Envirosource</v>
          </cell>
          <cell r="C394" t="str">
            <v>STK</v>
          </cell>
          <cell r="D394">
            <v>1</v>
          </cell>
          <cell r="F394" t="str">
            <v>OTC</v>
          </cell>
          <cell r="G394" t="str">
            <v>INDL</v>
          </cell>
          <cell r="H394" t="str">
            <v>USA</v>
          </cell>
          <cell r="N394" t="str">
            <v>T-ENSOD</v>
          </cell>
          <cell r="R394" t="str">
            <v>USD</v>
          </cell>
          <cell r="S394" t="str">
            <v>Stock</v>
          </cell>
          <cell r="U394" t="str">
            <v>Industrial</v>
          </cell>
          <cell r="V394" t="str">
            <v>UNITED STATES OF AMERICA</v>
          </cell>
          <cell r="W394" t="str">
            <v>OVER THE COUNTER</v>
          </cell>
          <cell r="Y394" t="str">
            <v>U.S. Dollar</v>
          </cell>
          <cell r="AJ394" t="str">
            <v>E</v>
          </cell>
          <cell r="AR394" t="str">
            <v>T-ENSOD</v>
          </cell>
        </row>
        <row r="395">
          <cell r="A395" t="str">
            <v>T-ENTS</v>
          </cell>
          <cell r="B395" t="str">
            <v>Physicians Specialty Corporation</v>
          </cell>
          <cell r="C395" t="str">
            <v>STK</v>
          </cell>
          <cell r="D395">
            <v>1</v>
          </cell>
          <cell r="F395" t="str">
            <v>OTC</v>
          </cell>
          <cell r="G395" t="str">
            <v>HEAL</v>
          </cell>
          <cell r="H395" t="str">
            <v>USA</v>
          </cell>
          <cell r="N395" t="str">
            <v>T-ENTS</v>
          </cell>
          <cell r="R395" t="str">
            <v>USD</v>
          </cell>
          <cell r="S395" t="str">
            <v>Stock</v>
          </cell>
          <cell r="U395" t="str">
            <v>Healthcare</v>
          </cell>
          <cell r="V395" t="str">
            <v>UNITED STATES OF AMERICA</v>
          </cell>
          <cell r="W395" t="str">
            <v>OVER THE COUNTER</v>
          </cell>
          <cell r="Y395" t="str">
            <v>U.S. Dollar</v>
          </cell>
          <cell r="AJ395" t="str">
            <v>E</v>
          </cell>
          <cell r="AR395" t="str">
            <v>T-ENTS</v>
          </cell>
        </row>
        <row r="396">
          <cell r="A396" t="str">
            <v>T-ENVY</v>
          </cell>
          <cell r="B396" t="str">
            <v>Envoy Corp.</v>
          </cell>
          <cell r="C396" t="str">
            <v>STK</v>
          </cell>
          <cell r="D396">
            <v>1</v>
          </cell>
          <cell r="F396" t="str">
            <v>OTC</v>
          </cell>
          <cell r="G396" t="str">
            <v>HCIS</v>
          </cell>
          <cell r="H396" t="str">
            <v>USA</v>
          </cell>
          <cell r="N396" t="str">
            <v>T-ENVY</v>
          </cell>
          <cell r="R396" t="str">
            <v>USD</v>
          </cell>
          <cell r="S396" t="str">
            <v>Stock</v>
          </cell>
          <cell r="U396" t="str">
            <v>Health Care Info Sys</v>
          </cell>
          <cell r="V396" t="str">
            <v>UNITED STATES OF AMERICA</v>
          </cell>
          <cell r="W396" t="str">
            <v>OVER THE COUNTER</v>
          </cell>
          <cell r="Y396" t="str">
            <v>U.S. Dollar</v>
          </cell>
          <cell r="AJ396" t="str">
            <v>E</v>
          </cell>
          <cell r="AR396" t="str">
            <v>T-ENVY</v>
          </cell>
        </row>
        <row r="397">
          <cell r="A397" t="str">
            <v>T-ENVY.SWAP</v>
          </cell>
          <cell r="B397" t="str">
            <v>ENVY Swap, $52.25 2/24/2000</v>
          </cell>
          <cell r="C397" t="str">
            <v>SWP</v>
          </cell>
          <cell r="D397">
            <v>1</v>
          </cell>
          <cell r="F397" t="str">
            <v>OTC</v>
          </cell>
          <cell r="G397" t="str">
            <v>HCIS</v>
          </cell>
          <cell r="H397" t="str">
            <v>USA</v>
          </cell>
          <cell r="N397" t="str">
            <v>T-ENVY.SWAP</v>
          </cell>
          <cell r="O397">
            <v>52.25</v>
          </cell>
          <cell r="P397">
            <v>55</v>
          </cell>
          <cell r="Q397" t="str">
            <v>T-ENVY</v>
          </cell>
          <cell r="R397" t="str">
            <v>USD</v>
          </cell>
          <cell r="S397" t="str">
            <v>Equity Swap</v>
          </cell>
          <cell r="U397" t="str">
            <v>Health Care Info Sys</v>
          </cell>
          <cell r="V397" t="str">
            <v>UNITED STATES OF AMERICA</v>
          </cell>
          <cell r="W397" t="str">
            <v>OVER THE COUNTER</v>
          </cell>
          <cell r="Y397" t="str">
            <v>U.S. Dollar</v>
          </cell>
          <cell r="AJ397" t="str">
            <v>E</v>
          </cell>
          <cell r="AR397" t="str">
            <v>T-ENVY.SWAP</v>
          </cell>
        </row>
        <row r="398">
          <cell r="A398" t="str">
            <v>T-EPIX</v>
          </cell>
          <cell r="B398" t="str">
            <v>EPIX Medical</v>
          </cell>
          <cell r="C398" t="str">
            <v>STK</v>
          </cell>
          <cell r="D398">
            <v>1</v>
          </cell>
          <cell r="F398" t="str">
            <v>OTC</v>
          </cell>
          <cell r="G398" t="str">
            <v>HEAL</v>
          </cell>
          <cell r="H398" t="str">
            <v>USA</v>
          </cell>
          <cell r="J398" t="str">
            <v>26881Q101</v>
          </cell>
          <cell r="N398" t="str">
            <v>T-EPIX</v>
          </cell>
          <cell r="R398" t="str">
            <v>USD</v>
          </cell>
          <cell r="S398" t="str">
            <v>Stock</v>
          </cell>
          <cell r="U398" t="str">
            <v>Healthcare</v>
          </cell>
          <cell r="V398" t="str">
            <v>UNITED STATES OF AMERICA</v>
          </cell>
          <cell r="W398" t="str">
            <v>OVER THE COUNTER</v>
          </cell>
          <cell r="Y398" t="str">
            <v>U.S. Dollar</v>
          </cell>
          <cell r="AJ398" t="str">
            <v>E</v>
          </cell>
          <cell r="AR398" t="str">
            <v>T-EPIX</v>
          </cell>
        </row>
        <row r="399">
          <cell r="A399" t="str">
            <v>T-ERTS</v>
          </cell>
          <cell r="B399" t="str">
            <v>Electronic Arts</v>
          </cell>
          <cell r="C399" t="str">
            <v>STK</v>
          </cell>
          <cell r="D399">
            <v>1</v>
          </cell>
          <cell r="F399" t="str">
            <v>OTC</v>
          </cell>
          <cell r="G399" t="str">
            <v>SOFT</v>
          </cell>
          <cell r="H399" t="str">
            <v>USA</v>
          </cell>
          <cell r="N399" t="str">
            <v>T-ERTS</v>
          </cell>
          <cell r="R399" t="str">
            <v>USD</v>
          </cell>
          <cell r="S399" t="str">
            <v>Stock</v>
          </cell>
          <cell r="U399" t="str">
            <v>Software</v>
          </cell>
          <cell r="V399" t="str">
            <v>UNITED STATES OF AMERICA</v>
          </cell>
          <cell r="W399" t="str">
            <v>OVER THE COUNTER</v>
          </cell>
          <cell r="Y399" t="str">
            <v>U.S. Dollar</v>
          </cell>
          <cell r="AJ399" t="str">
            <v>E</v>
          </cell>
        </row>
        <row r="400">
          <cell r="A400" t="str">
            <v>T-ESOL</v>
          </cell>
          <cell r="B400" t="str">
            <v>Employee Solutions Inc.</v>
          </cell>
          <cell r="C400" t="str">
            <v>STK</v>
          </cell>
          <cell r="D400">
            <v>1</v>
          </cell>
          <cell r="F400" t="str">
            <v>OTC</v>
          </cell>
          <cell r="G400" t="str">
            <v>TEMP</v>
          </cell>
          <cell r="H400" t="str">
            <v>USA</v>
          </cell>
          <cell r="J400" t="str">
            <v>292166105</v>
          </cell>
          <cell r="N400" t="str">
            <v>T-ESOL</v>
          </cell>
          <cell r="R400" t="str">
            <v>USD</v>
          </cell>
          <cell r="S400" t="str">
            <v>Stock</v>
          </cell>
          <cell r="U400" t="str">
            <v>Temporary Staffing</v>
          </cell>
          <cell r="V400" t="str">
            <v>UNITED STATES OF AMERICA</v>
          </cell>
          <cell r="W400" t="str">
            <v>OVER THE COUNTER</v>
          </cell>
          <cell r="Y400" t="str">
            <v>U.S. Dollar</v>
          </cell>
          <cell r="AJ400" t="str">
            <v>E</v>
          </cell>
          <cell r="AR400" t="str">
            <v>T-ESOL</v>
          </cell>
        </row>
        <row r="401">
          <cell r="A401" t="str">
            <v>T-ESTI</v>
          </cell>
          <cell r="B401" t="str">
            <v>Eclipse Surgical Technologies</v>
          </cell>
          <cell r="C401" t="str">
            <v>STK</v>
          </cell>
          <cell r="D401">
            <v>1</v>
          </cell>
          <cell r="F401" t="str">
            <v>OTC</v>
          </cell>
          <cell r="G401" t="str">
            <v>MEDS</v>
          </cell>
          <cell r="H401" t="str">
            <v>USA</v>
          </cell>
          <cell r="N401" t="str">
            <v>T-ESTI</v>
          </cell>
          <cell r="R401" t="str">
            <v>USD</v>
          </cell>
          <cell r="S401" t="str">
            <v>Stock</v>
          </cell>
          <cell r="U401" t="str">
            <v>Medical Products</v>
          </cell>
          <cell r="V401" t="str">
            <v>UNITED STATES OF AMERICA</v>
          </cell>
          <cell r="W401" t="str">
            <v>OVER THE COUNTER</v>
          </cell>
          <cell r="Y401" t="str">
            <v>U.S. Dollar</v>
          </cell>
          <cell r="AJ401" t="str">
            <v>E</v>
          </cell>
          <cell r="AR401" t="str">
            <v>T-ESTI</v>
          </cell>
        </row>
        <row r="402">
          <cell r="A402" t="str">
            <v>T-ETYS</v>
          </cell>
          <cell r="B402" t="str">
            <v>ETOYS Inc</v>
          </cell>
          <cell r="C402" t="str">
            <v>STK</v>
          </cell>
          <cell r="D402">
            <v>1</v>
          </cell>
          <cell r="F402" t="str">
            <v>OTC</v>
          </cell>
          <cell r="G402" t="str">
            <v>INET</v>
          </cell>
          <cell r="H402" t="str">
            <v>USA</v>
          </cell>
          <cell r="N402" t="str">
            <v>T-ETYS</v>
          </cell>
          <cell r="R402" t="str">
            <v>USD</v>
          </cell>
          <cell r="S402" t="str">
            <v>Stock</v>
          </cell>
          <cell r="U402" t="str">
            <v>Internet</v>
          </cell>
          <cell r="V402" t="str">
            <v>UNITED STATES OF AMERICA</v>
          </cell>
          <cell r="W402" t="str">
            <v>OVER THE COUNTER</v>
          </cell>
          <cell r="Y402" t="str">
            <v>U.S. Dollar</v>
          </cell>
          <cell r="AJ402" t="str">
            <v>E</v>
          </cell>
          <cell r="AR402" t="str">
            <v>T-ETYS</v>
          </cell>
        </row>
        <row r="403">
          <cell r="A403" t="str">
            <v>T-EVGM</v>
          </cell>
          <cell r="B403" t="str">
            <v>Evergreen</v>
          </cell>
          <cell r="C403" t="str">
            <v>STK</v>
          </cell>
          <cell r="D403">
            <v>1</v>
          </cell>
          <cell r="F403" t="str">
            <v>OTC</v>
          </cell>
          <cell r="G403" t="str">
            <v>ENTM</v>
          </cell>
          <cell r="H403" t="str">
            <v>USA</v>
          </cell>
          <cell r="N403" t="str">
            <v>T-EVGM</v>
          </cell>
          <cell r="R403" t="str">
            <v>USD</v>
          </cell>
          <cell r="S403" t="str">
            <v>Stock</v>
          </cell>
          <cell r="U403" t="str">
            <v>Entertainment</v>
          </cell>
          <cell r="V403" t="str">
            <v>UNITED STATES OF AMERICA</v>
          </cell>
          <cell r="W403" t="str">
            <v>OVER THE COUNTER</v>
          </cell>
          <cell r="Y403" t="str">
            <v>U.S. Dollar</v>
          </cell>
          <cell r="AJ403" t="str">
            <v>E</v>
          </cell>
          <cell r="AR403" t="str">
            <v>T-EVGM</v>
          </cell>
        </row>
        <row r="404">
          <cell r="A404" t="str">
            <v>T-EWSCA</v>
          </cell>
          <cell r="B404" t="str">
            <v>E.W. Scripps Co.</v>
          </cell>
          <cell r="C404" t="str">
            <v>STK</v>
          </cell>
          <cell r="D404">
            <v>1</v>
          </cell>
          <cell r="F404" t="str">
            <v>OTC</v>
          </cell>
          <cell r="G404" t="str">
            <v>ENTM</v>
          </cell>
          <cell r="H404" t="str">
            <v>USA</v>
          </cell>
          <cell r="N404" t="str">
            <v>T-EWSCA</v>
          </cell>
          <cell r="R404" t="str">
            <v>USD</v>
          </cell>
          <cell r="S404" t="str">
            <v>Stock</v>
          </cell>
          <cell r="U404" t="str">
            <v>Entertainment</v>
          </cell>
          <cell r="V404" t="str">
            <v>UNITED STATES OF AMERICA</v>
          </cell>
          <cell r="W404" t="str">
            <v>OVER THE COUNTER</v>
          </cell>
          <cell r="Y404" t="str">
            <v>U.S. Dollar</v>
          </cell>
          <cell r="AJ404" t="str">
            <v>E</v>
          </cell>
        </row>
        <row r="405">
          <cell r="A405" t="str">
            <v>T-FAMRA</v>
          </cell>
          <cell r="B405" t="str">
            <v xml:space="preserve">First American Fin. Cl. A </v>
          </cell>
          <cell r="C405" t="str">
            <v>STK</v>
          </cell>
          <cell r="D405">
            <v>1</v>
          </cell>
          <cell r="F405" t="str">
            <v>OTC</v>
          </cell>
          <cell r="G405" t="str">
            <v>FINL</v>
          </cell>
          <cell r="H405" t="str">
            <v>USA</v>
          </cell>
          <cell r="N405" t="str">
            <v>T-FAMRA</v>
          </cell>
          <cell r="R405" t="str">
            <v>USD</v>
          </cell>
          <cell r="S405" t="str">
            <v>Stock</v>
          </cell>
          <cell r="U405" t="str">
            <v>Financial</v>
          </cell>
          <cell r="V405" t="str">
            <v>UNITED STATES OF AMERICA</v>
          </cell>
          <cell r="W405" t="str">
            <v>OVER THE COUNTER</v>
          </cell>
          <cell r="Y405" t="str">
            <v>U.S. Dollar</v>
          </cell>
          <cell r="AJ405" t="str">
            <v>E</v>
          </cell>
        </row>
        <row r="406">
          <cell r="A406" t="str">
            <v>T-FBG</v>
          </cell>
          <cell r="B406" t="str">
            <v>Friedman Billings Ramsey-A</v>
          </cell>
          <cell r="C406" t="str">
            <v>STK</v>
          </cell>
          <cell r="D406">
            <v>1</v>
          </cell>
          <cell r="F406" t="str">
            <v>NYSE</v>
          </cell>
          <cell r="G406" t="str">
            <v>INET</v>
          </cell>
          <cell r="H406" t="str">
            <v>USA</v>
          </cell>
          <cell r="N406" t="str">
            <v>T-FBG</v>
          </cell>
          <cell r="R406" t="str">
            <v>USD</v>
          </cell>
          <cell r="S406" t="str">
            <v>Stock</v>
          </cell>
          <cell r="U406" t="str">
            <v>Internet</v>
          </cell>
          <cell r="V406" t="str">
            <v>UNITED STATES OF AMERICA</v>
          </cell>
          <cell r="W406" t="str">
            <v>NEW YORK STOCK EXCHANGE</v>
          </cell>
          <cell r="Y406" t="str">
            <v>U.S. Dollar</v>
          </cell>
          <cell r="AJ406" t="str">
            <v>E</v>
          </cell>
          <cell r="AR406" t="str">
            <v>T-FBG</v>
          </cell>
        </row>
        <row r="407">
          <cell r="A407" t="str">
            <v>T-FBO</v>
          </cell>
          <cell r="B407" t="str">
            <v xml:space="preserve">Federal Paper Brd  </v>
          </cell>
          <cell r="C407" t="str">
            <v>STK</v>
          </cell>
          <cell r="D407">
            <v>1</v>
          </cell>
          <cell r="F407" t="str">
            <v>NYSE</v>
          </cell>
          <cell r="G407" t="str">
            <v>PAPR</v>
          </cell>
          <cell r="H407" t="str">
            <v>USA</v>
          </cell>
          <cell r="N407" t="str">
            <v>T-FBO</v>
          </cell>
          <cell r="R407" t="str">
            <v>USD</v>
          </cell>
          <cell r="S407" t="str">
            <v>Stock</v>
          </cell>
          <cell r="U407" t="str">
            <v>Paper</v>
          </cell>
          <cell r="V407" t="str">
            <v>UNITED STATES OF AMERICA</v>
          </cell>
          <cell r="W407" t="str">
            <v>NEW YORK STOCK EXCHANGE</v>
          </cell>
          <cell r="Y407" t="str">
            <v>U.S. Dollar</v>
          </cell>
          <cell r="AJ407" t="str">
            <v>E</v>
          </cell>
        </row>
        <row r="408">
          <cell r="A408" t="str">
            <v>T-FBR</v>
          </cell>
          <cell r="B408" t="str">
            <v>Friedman Billings Ramsey-A</v>
          </cell>
          <cell r="C408" t="str">
            <v>STK</v>
          </cell>
          <cell r="D408">
            <v>1</v>
          </cell>
          <cell r="F408" t="str">
            <v>NYSE</v>
          </cell>
          <cell r="G408" t="str">
            <v>INET</v>
          </cell>
          <cell r="H408" t="str">
            <v>USA</v>
          </cell>
          <cell r="N408" t="str">
            <v>T-FBR</v>
          </cell>
          <cell r="R408" t="str">
            <v>USD</v>
          </cell>
          <cell r="S408" t="str">
            <v>Stock</v>
          </cell>
          <cell r="U408" t="str">
            <v>Internet</v>
          </cell>
          <cell r="V408" t="str">
            <v>UNITED STATES OF AMERICA</v>
          </cell>
          <cell r="W408" t="str">
            <v>NEW YORK STOCK EXCHANGE</v>
          </cell>
          <cell r="Y408" t="str">
            <v>U.S. Dollar</v>
          </cell>
          <cell r="AJ408" t="str">
            <v>E</v>
          </cell>
          <cell r="AR408" t="str">
            <v>T-FBR</v>
          </cell>
        </row>
        <row r="409">
          <cell r="A409" t="str">
            <v>T-FD</v>
          </cell>
          <cell r="B409" t="str">
            <v>Federated Dept. Stores</v>
          </cell>
          <cell r="C409" t="str">
            <v>STK</v>
          </cell>
          <cell r="D409">
            <v>1</v>
          </cell>
          <cell r="F409" t="str">
            <v>NYSE</v>
          </cell>
          <cell r="G409" t="str">
            <v>RETA</v>
          </cell>
          <cell r="H409" t="str">
            <v>USA</v>
          </cell>
          <cell r="N409" t="str">
            <v>T-FD</v>
          </cell>
          <cell r="R409" t="str">
            <v>USD</v>
          </cell>
          <cell r="S409" t="str">
            <v>Stock</v>
          </cell>
          <cell r="U409" t="str">
            <v>Retail</v>
          </cell>
          <cell r="V409" t="str">
            <v>UNITED STATES OF AMERICA</v>
          </cell>
          <cell r="W409" t="str">
            <v>NEW YORK STOCK EXCHANGE</v>
          </cell>
          <cell r="Y409" t="str">
            <v>U.S. Dollar</v>
          </cell>
          <cell r="AJ409" t="str">
            <v>E</v>
          </cell>
        </row>
        <row r="410">
          <cell r="A410" t="str">
            <v>T-FDX</v>
          </cell>
          <cell r="B410" t="str">
            <v>Federal Express</v>
          </cell>
          <cell r="C410" t="str">
            <v>STK</v>
          </cell>
          <cell r="D410">
            <v>1</v>
          </cell>
          <cell r="F410" t="str">
            <v>NYSE</v>
          </cell>
          <cell r="G410" t="str">
            <v>AIRL</v>
          </cell>
          <cell r="H410" t="str">
            <v>USA</v>
          </cell>
          <cell r="N410" t="str">
            <v>T-FDX</v>
          </cell>
          <cell r="R410" t="str">
            <v>USD</v>
          </cell>
          <cell r="S410" t="str">
            <v>Stock</v>
          </cell>
          <cell r="U410" t="str">
            <v>Airlines</v>
          </cell>
          <cell r="V410" t="str">
            <v>UNITED STATES OF AMERICA</v>
          </cell>
          <cell r="W410" t="str">
            <v>NEW YORK STOCK EXCHANGE</v>
          </cell>
          <cell r="Y410" t="str">
            <v>U.S. Dollar</v>
          </cell>
          <cell r="AJ410" t="str">
            <v>E</v>
          </cell>
        </row>
        <row r="411">
          <cell r="A411" t="str">
            <v>T-FEET</v>
          </cell>
          <cell r="B411" t="str">
            <v>Just for Feet, Inc.</v>
          </cell>
          <cell r="C411" t="str">
            <v>STK</v>
          </cell>
          <cell r="D411">
            <v>1</v>
          </cell>
          <cell r="F411" t="str">
            <v>OTC</v>
          </cell>
          <cell r="G411" t="str">
            <v>RETA</v>
          </cell>
          <cell r="H411" t="str">
            <v>USA</v>
          </cell>
          <cell r="N411" t="str">
            <v>T-FEET</v>
          </cell>
          <cell r="R411" t="str">
            <v>USD</v>
          </cell>
          <cell r="S411" t="str">
            <v>Stock</v>
          </cell>
          <cell r="U411" t="str">
            <v>Retail</v>
          </cell>
          <cell r="V411" t="str">
            <v>UNITED STATES OF AMERICA</v>
          </cell>
          <cell r="W411" t="str">
            <v>OVER THE COUNTER</v>
          </cell>
          <cell r="Y411" t="str">
            <v>U.S. Dollar</v>
          </cell>
          <cell r="AJ411" t="str">
            <v>E</v>
          </cell>
        </row>
        <row r="412">
          <cell r="A412" t="str">
            <v>T-FH</v>
          </cell>
          <cell r="B412" t="str">
            <v>Foundation Health</v>
          </cell>
          <cell r="C412" t="str">
            <v>STK</v>
          </cell>
          <cell r="D412">
            <v>1</v>
          </cell>
          <cell r="F412" t="str">
            <v>NYSE</v>
          </cell>
          <cell r="G412" t="str">
            <v>HMOS</v>
          </cell>
          <cell r="H412" t="str">
            <v>USA</v>
          </cell>
          <cell r="N412" t="str">
            <v>T-FH</v>
          </cell>
          <cell r="R412" t="str">
            <v>USD</v>
          </cell>
          <cell r="S412" t="str">
            <v>Stock</v>
          </cell>
          <cell r="U412" t="str">
            <v>Health Maint. Org.</v>
          </cell>
          <cell r="V412" t="str">
            <v>UNITED STATES OF AMERICA</v>
          </cell>
          <cell r="W412" t="str">
            <v>NEW YORK STOCK EXCHANGE</v>
          </cell>
          <cell r="Y412" t="str">
            <v>U.S. Dollar</v>
          </cell>
          <cell r="AJ412" t="str">
            <v>E</v>
          </cell>
        </row>
        <row r="413">
          <cell r="A413" t="str">
            <v>T-FH.BH</v>
          </cell>
          <cell r="B413" t="str">
            <v>Foundation Feb 1996 40 Calls</v>
          </cell>
          <cell r="C413" t="str">
            <v>CAL</v>
          </cell>
          <cell r="D413">
            <v>100</v>
          </cell>
          <cell r="F413" t="str">
            <v>NYSE</v>
          </cell>
          <cell r="G413" t="str">
            <v>HMOS</v>
          </cell>
          <cell r="H413" t="str">
            <v>USA</v>
          </cell>
          <cell r="N413" t="str">
            <v>T-FH.BH</v>
          </cell>
          <cell r="O413">
            <v>40</v>
          </cell>
          <cell r="P413">
            <v>35111</v>
          </cell>
          <cell r="Q413" t="str">
            <v>T-FH</v>
          </cell>
          <cell r="R413" t="str">
            <v>USD</v>
          </cell>
          <cell r="S413" t="str">
            <v>Call Option</v>
          </cell>
          <cell r="U413" t="str">
            <v>Health Maint. Org.</v>
          </cell>
          <cell r="V413" t="str">
            <v>UNITED STATES OF AMERICA</v>
          </cell>
          <cell r="W413" t="str">
            <v>NEW YORK STOCK EXCHANGE</v>
          </cell>
          <cell r="Y413" t="str">
            <v>U.S. Dollar</v>
          </cell>
          <cell r="AJ413" t="str">
            <v>E</v>
          </cell>
          <cell r="AR413" t="str">
            <v>T-FH.BH</v>
          </cell>
        </row>
        <row r="414">
          <cell r="A414" t="str">
            <v>T-FH.DH</v>
          </cell>
          <cell r="B414" t="str">
            <v>Foundation April 1996 40 Calls</v>
          </cell>
          <cell r="C414" t="str">
            <v>CAL</v>
          </cell>
          <cell r="D414">
            <v>100</v>
          </cell>
          <cell r="F414" t="str">
            <v>NYSE</v>
          </cell>
          <cell r="G414" t="str">
            <v>HMOS</v>
          </cell>
          <cell r="H414" t="str">
            <v>USA</v>
          </cell>
          <cell r="N414" t="str">
            <v>T-FH.DH</v>
          </cell>
          <cell r="O414">
            <v>40</v>
          </cell>
          <cell r="P414">
            <v>35174</v>
          </cell>
          <cell r="Q414" t="str">
            <v>T-FH</v>
          </cell>
          <cell r="R414" t="str">
            <v>USD</v>
          </cell>
          <cell r="S414" t="str">
            <v>Call Option</v>
          </cell>
          <cell r="U414" t="str">
            <v>Health Maint. Org.</v>
          </cell>
          <cell r="V414" t="str">
            <v>UNITED STATES OF AMERICA</v>
          </cell>
          <cell r="W414" t="str">
            <v>NEW YORK STOCK EXCHANGE</v>
          </cell>
          <cell r="Y414" t="str">
            <v>U.S. Dollar</v>
          </cell>
          <cell r="AJ414" t="str">
            <v>E</v>
          </cell>
          <cell r="AR414" t="str">
            <v>T-FH.DH</v>
          </cell>
        </row>
        <row r="415">
          <cell r="A415" t="str">
            <v>T-FH.HF</v>
          </cell>
          <cell r="B415" t="str">
            <v>Foundation Health Aug 1995 30 Calls</v>
          </cell>
          <cell r="C415" t="str">
            <v>CAL</v>
          </cell>
          <cell r="D415">
            <v>100</v>
          </cell>
          <cell r="F415" t="str">
            <v>NYSE</v>
          </cell>
          <cell r="G415" t="str">
            <v>HMOS</v>
          </cell>
          <cell r="H415" t="str">
            <v>USA</v>
          </cell>
          <cell r="N415" t="str">
            <v>T-FH.HF</v>
          </cell>
          <cell r="O415">
            <v>30</v>
          </cell>
          <cell r="P415">
            <v>34929</v>
          </cell>
          <cell r="Q415" t="str">
            <v>T-FH</v>
          </cell>
          <cell r="R415" t="str">
            <v>USD</v>
          </cell>
          <cell r="S415" t="str">
            <v>Call Option</v>
          </cell>
          <cell r="U415" t="str">
            <v>Health Maint. Org.</v>
          </cell>
          <cell r="V415" t="str">
            <v>UNITED STATES OF AMERICA</v>
          </cell>
          <cell r="W415" t="str">
            <v>NEW YORK STOCK EXCHANGE</v>
          </cell>
          <cell r="Y415" t="str">
            <v>U.S. Dollar</v>
          </cell>
          <cell r="AJ415" t="str">
            <v>E</v>
          </cell>
        </row>
        <row r="416">
          <cell r="A416" t="str">
            <v>T-FH.NH</v>
          </cell>
          <cell r="B416" t="str">
            <v>Foundation Feb 1996 40 Puts</v>
          </cell>
          <cell r="C416" t="str">
            <v>PUT</v>
          </cell>
          <cell r="D416">
            <v>100</v>
          </cell>
          <cell r="F416" t="str">
            <v>NYSE</v>
          </cell>
          <cell r="G416" t="str">
            <v>HMOS</v>
          </cell>
          <cell r="H416" t="str">
            <v>USA</v>
          </cell>
          <cell r="N416" t="str">
            <v>T-FH.NH</v>
          </cell>
          <cell r="O416">
            <v>40</v>
          </cell>
          <cell r="P416">
            <v>35111</v>
          </cell>
          <cell r="Q416" t="str">
            <v>T-FH</v>
          </cell>
          <cell r="R416" t="str">
            <v>USD</v>
          </cell>
          <cell r="S416" t="str">
            <v>Put Option</v>
          </cell>
          <cell r="U416" t="str">
            <v>Health Maint. Org.</v>
          </cell>
          <cell r="V416" t="str">
            <v>UNITED STATES OF AMERICA</v>
          </cell>
          <cell r="W416" t="str">
            <v>NEW YORK STOCK EXCHANGE</v>
          </cell>
          <cell r="Y416" t="str">
            <v>U.S. Dollar</v>
          </cell>
          <cell r="AJ416" t="str">
            <v>E</v>
          </cell>
          <cell r="AR416" t="str">
            <v>T-FH.NH</v>
          </cell>
        </row>
        <row r="417">
          <cell r="A417" t="str">
            <v>T-FH.PG</v>
          </cell>
          <cell r="B417" t="str">
            <v>Foundation April 1996 35 Puts</v>
          </cell>
          <cell r="C417" t="str">
            <v>PUT</v>
          </cell>
          <cell r="D417">
            <v>100</v>
          </cell>
          <cell r="F417" t="str">
            <v>NYSE</v>
          </cell>
          <cell r="G417" t="str">
            <v>HMOS</v>
          </cell>
          <cell r="H417" t="str">
            <v>USA</v>
          </cell>
          <cell r="N417" t="str">
            <v>T-FH.PG</v>
          </cell>
          <cell r="O417">
            <v>35</v>
          </cell>
          <cell r="P417">
            <v>35174</v>
          </cell>
          <cell r="Q417" t="str">
            <v>T-FH</v>
          </cell>
          <cell r="R417" t="str">
            <v>USD</v>
          </cell>
          <cell r="S417" t="str">
            <v>Put Option</v>
          </cell>
          <cell r="U417" t="str">
            <v>Health Maint. Org.</v>
          </cell>
          <cell r="V417" t="str">
            <v>UNITED STATES OF AMERICA</v>
          </cell>
          <cell r="W417" t="str">
            <v>NEW YORK STOCK EXCHANGE</v>
          </cell>
          <cell r="Y417" t="str">
            <v>U.S. Dollar</v>
          </cell>
          <cell r="AJ417" t="str">
            <v>E</v>
          </cell>
          <cell r="AR417" t="str">
            <v>T-FH.PG</v>
          </cell>
        </row>
        <row r="418">
          <cell r="A418" t="str">
            <v>T-FH.TE</v>
          </cell>
          <cell r="B418" t="str">
            <v>Foundation Health Aug 1995 25 Puts</v>
          </cell>
          <cell r="C418" t="str">
            <v>PUT</v>
          </cell>
          <cell r="D418">
            <v>100</v>
          </cell>
          <cell r="F418" t="str">
            <v>NYSE</v>
          </cell>
          <cell r="G418" t="str">
            <v>HMOS</v>
          </cell>
          <cell r="H418" t="str">
            <v>USA</v>
          </cell>
          <cell r="N418" t="str">
            <v>T-FH.TE</v>
          </cell>
          <cell r="O418">
            <v>25</v>
          </cell>
          <cell r="P418">
            <v>34929</v>
          </cell>
          <cell r="Q418" t="str">
            <v>T-FH</v>
          </cell>
          <cell r="R418" t="str">
            <v>USD</v>
          </cell>
          <cell r="S418" t="str">
            <v>Put Option</v>
          </cell>
          <cell r="U418" t="str">
            <v>Health Maint. Org.</v>
          </cell>
          <cell r="V418" t="str">
            <v>UNITED STATES OF AMERICA</v>
          </cell>
          <cell r="W418" t="str">
            <v>NEW YORK STOCK EXCHANGE</v>
          </cell>
          <cell r="Y418" t="str">
            <v>U.S. Dollar</v>
          </cell>
          <cell r="AJ418" t="str">
            <v>E</v>
          </cell>
        </row>
        <row r="419">
          <cell r="A419" t="str">
            <v>T-FHPC</v>
          </cell>
          <cell r="B419" t="str">
            <v xml:space="preserve">FHP International  </v>
          </cell>
          <cell r="C419" t="str">
            <v>STK</v>
          </cell>
          <cell r="D419">
            <v>1</v>
          </cell>
          <cell r="F419" t="str">
            <v>OTC</v>
          </cell>
          <cell r="G419" t="str">
            <v>HMOS</v>
          </cell>
          <cell r="H419" t="str">
            <v>USA</v>
          </cell>
          <cell r="N419" t="str">
            <v>T-FHPC</v>
          </cell>
          <cell r="R419" t="str">
            <v>USD</v>
          </cell>
          <cell r="S419" t="str">
            <v>Stock</v>
          </cell>
          <cell r="U419" t="str">
            <v>Health Maint. Org.</v>
          </cell>
          <cell r="V419" t="str">
            <v>UNITED STATES OF AMERICA</v>
          </cell>
          <cell r="W419" t="str">
            <v>OVER THE COUNTER</v>
          </cell>
          <cell r="Y419" t="str">
            <v>U.S. Dollar</v>
          </cell>
          <cell r="AJ419" t="str">
            <v>E</v>
          </cell>
        </row>
        <row r="420">
          <cell r="A420" t="str">
            <v>T-FNF</v>
          </cell>
          <cell r="B420" t="str">
            <v>Fidelity Nat'l Financial</v>
          </cell>
          <cell r="C420" t="str">
            <v>STK</v>
          </cell>
          <cell r="D420">
            <v>1</v>
          </cell>
          <cell r="F420" t="str">
            <v>NYSE</v>
          </cell>
          <cell r="G420" t="str">
            <v>FINL</v>
          </cell>
          <cell r="H420" t="str">
            <v>USA</v>
          </cell>
          <cell r="N420" t="str">
            <v>T-FNF</v>
          </cell>
          <cell r="R420" t="str">
            <v>USD</v>
          </cell>
          <cell r="S420" t="str">
            <v>Stock</v>
          </cell>
          <cell r="U420" t="str">
            <v>Financial</v>
          </cell>
          <cell r="V420" t="str">
            <v>UNITED STATES OF AMERICA</v>
          </cell>
          <cell r="W420" t="str">
            <v>NEW YORK STOCK EXCHANGE</v>
          </cell>
          <cell r="Y420" t="str">
            <v>U.S. Dollar</v>
          </cell>
          <cell r="AJ420" t="str">
            <v>E</v>
          </cell>
        </row>
        <row r="421">
          <cell r="A421" t="str">
            <v>T-FORT</v>
          </cell>
          <cell r="B421" t="str">
            <v>Fortis Corp.</v>
          </cell>
          <cell r="C421" t="str">
            <v>STK</v>
          </cell>
          <cell r="D421">
            <v>1</v>
          </cell>
          <cell r="F421" t="str">
            <v>OTC</v>
          </cell>
          <cell r="G421" t="str">
            <v>FINL</v>
          </cell>
          <cell r="H421" t="str">
            <v>USA</v>
          </cell>
          <cell r="N421" t="str">
            <v>T-FORT</v>
          </cell>
          <cell r="R421" t="str">
            <v>USD</v>
          </cell>
          <cell r="S421" t="str">
            <v>Stock</v>
          </cell>
          <cell r="U421" t="str">
            <v>Financial</v>
          </cell>
          <cell r="V421" t="str">
            <v>UNITED STATES OF AMERICA</v>
          </cell>
          <cell r="W421" t="str">
            <v>OVER THE COUNTER</v>
          </cell>
          <cell r="Y421" t="str">
            <v>U.S. Dollar</v>
          </cell>
          <cell r="AJ421" t="str">
            <v>E</v>
          </cell>
        </row>
        <row r="422">
          <cell r="A422" t="str">
            <v>T-FP</v>
          </cell>
          <cell r="B422" t="str">
            <v>First Plus Financial</v>
          </cell>
          <cell r="C422" t="str">
            <v>STK</v>
          </cell>
          <cell r="D422">
            <v>1</v>
          </cell>
          <cell r="F422" t="str">
            <v>NYSE</v>
          </cell>
          <cell r="G422" t="str">
            <v>FINL</v>
          </cell>
          <cell r="H422" t="str">
            <v>USA</v>
          </cell>
          <cell r="J422" t="str">
            <v>33763B103</v>
          </cell>
          <cell r="N422" t="str">
            <v>T-FP</v>
          </cell>
          <cell r="R422" t="str">
            <v>USD</v>
          </cell>
          <cell r="S422" t="str">
            <v>Stock</v>
          </cell>
          <cell r="U422" t="str">
            <v>Financial</v>
          </cell>
          <cell r="V422" t="str">
            <v>UNITED STATES OF AMERICA</v>
          </cell>
          <cell r="W422" t="str">
            <v>NEW YORK STOCK EXCHANGE</v>
          </cell>
          <cell r="Y422" t="str">
            <v>U.S. Dollar</v>
          </cell>
          <cell r="AJ422" t="str">
            <v>E</v>
          </cell>
          <cell r="AR422" t="str">
            <v>T-FP</v>
          </cell>
        </row>
        <row r="423">
          <cell r="A423" t="str">
            <v>T-FPFG</v>
          </cell>
          <cell r="B423" t="str">
            <v>First Plus Financial</v>
          </cell>
          <cell r="C423" t="str">
            <v>STK</v>
          </cell>
          <cell r="D423">
            <v>1</v>
          </cell>
          <cell r="F423" t="str">
            <v>OTC</v>
          </cell>
          <cell r="G423" t="str">
            <v>FINL</v>
          </cell>
          <cell r="H423" t="str">
            <v>USA</v>
          </cell>
          <cell r="J423" t="str">
            <v>33763B103</v>
          </cell>
          <cell r="N423" t="str">
            <v>T-FPFG</v>
          </cell>
          <cell r="R423" t="str">
            <v>USD</v>
          </cell>
          <cell r="S423" t="str">
            <v>Stock</v>
          </cell>
          <cell r="U423" t="str">
            <v>Financial</v>
          </cell>
          <cell r="V423" t="str">
            <v>UNITED STATES OF AMERICA</v>
          </cell>
          <cell r="W423" t="str">
            <v>OVER THE COUNTER</v>
          </cell>
          <cell r="Y423" t="str">
            <v>U.S. Dollar</v>
          </cell>
          <cell r="AJ423" t="str">
            <v>E</v>
          </cell>
          <cell r="AR423" t="str">
            <v>T-FPFG</v>
          </cell>
        </row>
        <row r="424">
          <cell r="A424" t="str">
            <v>T-FRC</v>
          </cell>
          <cell r="B424" t="str">
            <v>First Republic Bancorp</v>
          </cell>
          <cell r="C424" t="str">
            <v>STK</v>
          </cell>
          <cell r="D424">
            <v>1</v>
          </cell>
          <cell r="F424" t="str">
            <v>NYSE</v>
          </cell>
          <cell r="G424" t="str">
            <v>FINL</v>
          </cell>
          <cell r="H424" t="str">
            <v>USA</v>
          </cell>
          <cell r="N424" t="str">
            <v>T-FRC</v>
          </cell>
          <cell r="R424" t="str">
            <v>USD</v>
          </cell>
          <cell r="S424" t="str">
            <v>Stock</v>
          </cell>
          <cell r="U424" t="str">
            <v>Financial</v>
          </cell>
          <cell r="V424" t="str">
            <v>UNITED STATES OF AMERICA</v>
          </cell>
          <cell r="W424" t="str">
            <v>NEW YORK STOCK EXCHANGE</v>
          </cell>
          <cell r="Y424" t="str">
            <v>U.S. Dollar</v>
          </cell>
          <cell r="AJ424" t="str">
            <v>E</v>
          </cell>
        </row>
        <row r="425">
          <cell r="A425" t="str">
            <v>T-FRND</v>
          </cell>
          <cell r="B425" t="str">
            <v>Friendly's Ice Cream</v>
          </cell>
          <cell r="C425" t="str">
            <v>STK</v>
          </cell>
          <cell r="D425">
            <v>1</v>
          </cell>
          <cell r="F425" t="str">
            <v>OTC</v>
          </cell>
          <cell r="G425" t="str">
            <v>REST</v>
          </cell>
          <cell r="H425" t="str">
            <v>USA</v>
          </cell>
          <cell r="N425" t="str">
            <v>T-FRND</v>
          </cell>
          <cell r="R425" t="str">
            <v>USD</v>
          </cell>
          <cell r="S425" t="str">
            <v>Stock</v>
          </cell>
          <cell r="U425" t="str">
            <v>Restaurants</v>
          </cell>
          <cell r="V425" t="str">
            <v>UNITED STATES OF AMERICA</v>
          </cell>
          <cell r="W425" t="str">
            <v>OVER THE COUNTER</v>
          </cell>
          <cell r="Y425" t="str">
            <v>U.S. Dollar</v>
          </cell>
          <cell r="AJ425" t="str">
            <v>E</v>
          </cell>
          <cell r="AR425" t="str">
            <v>T-FRND</v>
          </cell>
        </row>
        <row r="426">
          <cell r="A426" t="str">
            <v>T-FSI</v>
          </cell>
          <cell r="B426" t="str">
            <v xml:space="preserve">Flightsafety Intl  </v>
          </cell>
          <cell r="C426" t="str">
            <v>STK</v>
          </cell>
          <cell r="D426">
            <v>1</v>
          </cell>
          <cell r="F426" t="str">
            <v>NYSE</v>
          </cell>
          <cell r="G426" t="str">
            <v>AIRL</v>
          </cell>
          <cell r="H426" t="str">
            <v>USA</v>
          </cell>
          <cell r="N426" t="str">
            <v>T-FSI</v>
          </cell>
          <cell r="R426" t="str">
            <v>USD</v>
          </cell>
          <cell r="S426" t="str">
            <v>Stock</v>
          </cell>
          <cell r="U426" t="str">
            <v>Airlines</v>
          </cell>
          <cell r="V426" t="str">
            <v>UNITED STATES OF AMERICA</v>
          </cell>
          <cell r="W426" t="str">
            <v>NEW YORK STOCK EXCHANGE</v>
          </cell>
          <cell r="Y426" t="str">
            <v>U.S. Dollar</v>
          </cell>
          <cell r="AJ426" t="str">
            <v>E</v>
          </cell>
        </row>
        <row r="427">
          <cell r="A427" t="str">
            <v>T-FSON</v>
          </cell>
          <cell r="B427" t="str">
            <v>Fusion Medical Technologies</v>
          </cell>
          <cell r="C427" t="str">
            <v>STK</v>
          </cell>
          <cell r="D427">
            <v>1</v>
          </cell>
          <cell r="F427" t="str">
            <v>OTC</v>
          </cell>
          <cell r="G427" t="str">
            <v>MEDS</v>
          </cell>
          <cell r="H427" t="str">
            <v>USA</v>
          </cell>
          <cell r="N427" t="str">
            <v>T-FSON</v>
          </cell>
          <cell r="R427" t="str">
            <v>USD</v>
          </cell>
          <cell r="S427" t="str">
            <v>Stock</v>
          </cell>
          <cell r="U427" t="str">
            <v>Medical Products</v>
          </cell>
          <cell r="V427" t="str">
            <v>UNITED STATES OF AMERICA</v>
          </cell>
          <cell r="W427" t="str">
            <v>OVER THE COUNTER</v>
          </cell>
          <cell r="Y427" t="str">
            <v>U.S. Dollar</v>
          </cell>
          <cell r="AJ427" t="str">
            <v>E</v>
          </cell>
          <cell r="AR427" t="str">
            <v>T-FSON</v>
          </cell>
        </row>
        <row r="428">
          <cell r="A428" t="str">
            <v>T-FTPS</v>
          </cell>
          <cell r="B428" t="str">
            <v>FTP Software</v>
          </cell>
          <cell r="C428" t="str">
            <v>STK</v>
          </cell>
          <cell r="D428">
            <v>1</v>
          </cell>
          <cell r="F428" t="str">
            <v>OTC</v>
          </cell>
          <cell r="G428" t="str">
            <v>SOFT</v>
          </cell>
          <cell r="H428" t="str">
            <v>USA</v>
          </cell>
          <cell r="N428" t="str">
            <v>T-FTPS</v>
          </cell>
          <cell r="R428" t="str">
            <v>USD</v>
          </cell>
          <cell r="S428" t="str">
            <v>Stock</v>
          </cell>
          <cell r="U428" t="str">
            <v>Software</v>
          </cell>
          <cell r="V428" t="str">
            <v>UNITED STATES OF AMERICA</v>
          </cell>
          <cell r="W428" t="str">
            <v>OVER THE COUNTER</v>
          </cell>
          <cell r="Y428" t="str">
            <v>U.S. Dollar</v>
          </cell>
          <cell r="AJ428" t="str">
            <v>E</v>
          </cell>
        </row>
        <row r="429">
          <cell r="A429" t="str">
            <v>T-GAL</v>
          </cell>
          <cell r="B429" t="str">
            <v>Galoob Toys</v>
          </cell>
          <cell r="C429" t="str">
            <v>STK</v>
          </cell>
          <cell r="D429">
            <v>1</v>
          </cell>
          <cell r="F429" t="str">
            <v>NYSE</v>
          </cell>
          <cell r="G429" t="str">
            <v>CONS</v>
          </cell>
          <cell r="H429" t="str">
            <v>USA</v>
          </cell>
          <cell r="N429" t="str">
            <v>T-GAL</v>
          </cell>
          <cell r="R429" t="str">
            <v>USD</v>
          </cell>
          <cell r="S429" t="str">
            <v>Stock</v>
          </cell>
          <cell r="U429" t="str">
            <v>Consumer Goods</v>
          </cell>
          <cell r="V429" t="str">
            <v>UNITED STATES OF AMERICA</v>
          </cell>
          <cell r="W429" t="str">
            <v>NEW YORK STOCK EXCHANGE</v>
          </cell>
          <cell r="Y429" t="str">
            <v>U.S. Dollar</v>
          </cell>
          <cell r="AJ429" t="str">
            <v>E</v>
          </cell>
          <cell r="AR429" t="str">
            <v>T-GAL</v>
          </cell>
        </row>
        <row r="430">
          <cell r="A430" t="str">
            <v>T-GBQ.BB</v>
          </cell>
          <cell r="B430" t="str">
            <v>Bally Gaming Feb 1995 10 Calls</v>
          </cell>
          <cell r="C430" t="str">
            <v>CAL</v>
          </cell>
          <cell r="D430">
            <v>100</v>
          </cell>
          <cell r="F430" t="str">
            <v>NYSE</v>
          </cell>
          <cell r="G430" t="str">
            <v>GAME</v>
          </cell>
          <cell r="H430" t="str">
            <v>USA</v>
          </cell>
          <cell r="N430" t="str">
            <v>T-GBQ.BB</v>
          </cell>
          <cell r="O430">
            <v>10</v>
          </cell>
          <cell r="P430">
            <v>34747</v>
          </cell>
          <cell r="Q430" t="str">
            <v>T-BGII</v>
          </cell>
          <cell r="R430" t="str">
            <v>USD</v>
          </cell>
          <cell r="S430" t="str">
            <v>Call Option</v>
          </cell>
          <cell r="U430" t="str">
            <v>Gaming Equipment</v>
          </cell>
          <cell r="V430" t="str">
            <v>UNITED STATES OF AMERICA</v>
          </cell>
          <cell r="W430" t="str">
            <v>NEW YORK STOCK EXCHANGE</v>
          </cell>
          <cell r="Y430" t="str">
            <v>U.S. Dollar</v>
          </cell>
          <cell r="AJ430" t="str">
            <v>E</v>
          </cell>
          <cell r="AR430" t="str">
            <v>T-GBQ.BB</v>
          </cell>
        </row>
        <row r="431">
          <cell r="A431" t="str">
            <v>T-GBQ.BV</v>
          </cell>
          <cell r="B431" t="str">
            <v>Bally Gaming Feb 1995 12.5 Calls</v>
          </cell>
          <cell r="C431" t="str">
            <v>CAL</v>
          </cell>
          <cell r="D431">
            <v>100</v>
          </cell>
          <cell r="F431" t="str">
            <v>NYSE</v>
          </cell>
          <cell r="G431" t="str">
            <v>GAME</v>
          </cell>
          <cell r="H431" t="str">
            <v>USA</v>
          </cell>
          <cell r="N431" t="str">
            <v>T-GBQ.BV</v>
          </cell>
          <cell r="O431">
            <v>12.5</v>
          </cell>
          <cell r="P431">
            <v>34747</v>
          </cell>
          <cell r="Q431" t="str">
            <v>T-BGII</v>
          </cell>
          <cell r="R431" t="str">
            <v>USD</v>
          </cell>
          <cell r="S431" t="str">
            <v>Call Option</v>
          </cell>
          <cell r="U431" t="str">
            <v>Gaming Equipment</v>
          </cell>
          <cell r="V431" t="str">
            <v>UNITED STATES OF AMERICA</v>
          </cell>
          <cell r="W431" t="str">
            <v>NEW YORK STOCK EXCHANGE</v>
          </cell>
          <cell r="Y431" t="str">
            <v>U.S. Dollar</v>
          </cell>
          <cell r="AJ431" t="str">
            <v>E</v>
          </cell>
          <cell r="AR431" t="str">
            <v>T-GBQ.BV</v>
          </cell>
        </row>
        <row r="432">
          <cell r="A432" t="str">
            <v>T-GBQ.NB</v>
          </cell>
          <cell r="B432" t="str">
            <v>Bally Gam Feb 1995 10 Puts</v>
          </cell>
          <cell r="C432" t="str">
            <v>PUT</v>
          </cell>
          <cell r="D432">
            <v>100</v>
          </cell>
          <cell r="F432" t="str">
            <v>NYSE</v>
          </cell>
          <cell r="G432" t="str">
            <v>GAME</v>
          </cell>
          <cell r="H432" t="str">
            <v>USA</v>
          </cell>
          <cell r="N432" t="str">
            <v>T-GBQ.NB</v>
          </cell>
          <cell r="O432">
            <v>10</v>
          </cell>
          <cell r="P432">
            <v>34747</v>
          </cell>
          <cell r="Q432" t="str">
            <v>T-BGII</v>
          </cell>
          <cell r="R432" t="str">
            <v>USD</v>
          </cell>
          <cell r="S432" t="str">
            <v>Put Option</v>
          </cell>
          <cell r="U432" t="str">
            <v>Gaming Equipment</v>
          </cell>
          <cell r="V432" t="str">
            <v>UNITED STATES OF AMERICA</v>
          </cell>
          <cell r="W432" t="str">
            <v>NEW YORK STOCK EXCHANGE</v>
          </cell>
          <cell r="Y432" t="str">
            <v>U.S. Dollar</v>
          </cell>
          <cell r="AJ432" t="str">
            <v>E</v>
          </cell>
          <cell r="AR432" t="str">
            <v>T-GBQ.NB</v>
          </cell>
        </row>
        <row r="433">
          <cell r="A433" t="str">
            <v>T-GBQ.NV</v>
          </cell>
          <cell r="B433" t="str">
            <v>Bally Gam Feb 1995 12.5 Puts</v>
          </cell>
          <cell r="C433" t="str">
            <v>PUT</v>
          </cell>
          <cell r="D433">
            <v>100</v>
          </cell>
          <cell r="F433" t="str">
            <v>NYSE</v>
          </cell>
          <cell r="G433" t="str">
            <v>GAME</v>
          </cell>
          <cell r="H433" t="str">
            <v>USA</v>
          </cell>
          <cell r="N433" t="str">
            <v>T-GBQ.NV</v>
          </cell>
          <cell r="O433">
            <v>12.5</v>
          </cell>
          <cell r="P433">
            <v>34747</v>
          </cell>
          <cell r="Q433" t="str">
            <v>T-BGII</v>
          </cell>
          <cell r="R433" t="str">
            <v>USD</v>
          </cell>
          <cell r="S433" t="str">
            <v>Put Option</v>
          </cell>
          <cell r="U433" t="str">
            <v>Gaming Equipment</v>
          </cell>
          <cell r="V433" t="str">
            <v>UNITED STATES OF AMERICA</v>
          </cell>
          <cell r="W433" t="str">
            <v>NEW YORK STOCK EXCHANGE</v>
          </cell>
          <cell r="Y433" t="str">
            <v>U.S. Dollar</v>
          </cell>
          <cell r="AJ433" t="str">
            <v>E</v>
          </cell>
          <cell r="AR433" t="str">
            <v>T-GBQ.NV</v>
          </cell>
        </row>
        <row r="434">
          <cell r="A434" t="str">
            <v>T-GBTVK</v>
          </cell>
          <cell r="B434" t="str">
            <v>Granite Broadcasting</v>
          </cell>
          <cell r="C434" t="str">
            <v>STK</v>
          </cell>
          <cell r="D434">
            <v>1</v>
          </cell>
          <cell r="F434" t="str">
            <v>OTC</v>
          </cell>
          <cell r="G434" t="str">
            <v>BROD</v>
          </cell>
          <cell r="H434" t="str">
            <v>USA</v>
          </cell>
          <cell r="N434" t="str">
            <v>T-GBTVK</v>
          </cell>
          <cell r="R434" t="str">
            <v>USD</v>
          </cell>
          <cell r="S434" t="str">
            <v>Stock</v>
          </cell>
          <cell r="U434" t="str">
            <v>Broadcast/Advertising</v>
          </cell>
          <cell r="V434" t="str">
            <v>UNITED STATES OF AMERICA</v>
          </cell>
          <cell r="W434" t="str">
            <v>OVER THE COUNTER</v>
          </cell>
          <cell r="Y434" t="str">
            <v>U.S. Dollar</v>
          </cell>
          <cell r="AJ434" t="str">
            <v>E</v>
          </cell>
          <cell r="AR434" t="str">
            <v>T-GBTVK</v>
          </cell>
        </row>
        <row r="435">
          <cell r="A435" t="str">
            <v>T-GC</v>
          </cell>
          <cell r="B435" t="str">
            <v>GranCare, Inc.</v>
          </cell>
          <cell r="C435" t="str">
            <v>STK</v>
          </cell>
          <cell r="D435">
            <v>1</v>
          </cell>
          <cell r="F435" t="str">
            <v>NYSE</v>
          </cell>
          <cell r="G435" t="str">
            <v>HOSP</v>
          </cell>
          <cell r="H435" t="str">
            <v>USA</v>
          </cell>
          <cell r="N435" t="str">
            <v>T-GC</v>
          </cell>
          <cell r="R435" t="str">
            <v>USD</v>
          </cell>
          <cell r="S435" t="str">
            <v>Stock</v>
          </cell>
          <cell r="U435" t="str">
            <v>Hospital</v>
          </cell>
          <cell r="V435" t="str">
            <v>UNITED STATES OF AMERICA</v>
          </cell>
          <cell r="W435" t="str">
            <v>NEW YORK STOCK EXCHANGE</v>
          </cell>
          <cell r="Y435" t="str">
            <v>U.S. Dollar</v>
          </cell>
          <cell r="AJ435" t="str">
            <v>E</v>
          </cell>
        </row>
        <row r="436">
          <cell r="A436" t="str">
            <v>T-GDFI</v>
          </cell>
          <cell r="B436" t="str">
            <v>Capital Gaming International, Inc.</v>
          </cell>
          <cell r="C436" t="str">
            <v>STK</v>
          </cell>
          <cell r="D436">
            <v>1</v>
          </cell>
          <cell r="F436" t="str">
            <v>OTC</v>
          </cell>
          <cell r="G436" t="str">
            <v>CASI</v>
          </cell>
          <cell r="H436" t="str">
            <v>USA</v>
          </cell>
          <cell r="N436" t="str">
            <v>T-GDFI</v>
          </cell>
          <cell r="R436" t="str">
            <v>USD</v>
          </cell>
          <cell r="S436" t="str">
            <v>Stock</v>
          </cell>
          <cell r="U436" t="str">
            <v>Casinos</v>
          </cell>
          <cell r="V436" t="str">
            <v>UNITED STATES OF AMERICA</v>
          </cell>
          <cell r="W436" t="str">
            <v>OVER THE COUNTER</v>
          </cell>
          <cell r="Y436" t="str">
            <v>U.S. Dollar</v>
          </cell>
          <cell r="AJ436" t="str">
            <v>E</v>
          </cell>
        </row>
        <row r="437">
          <cell r="A437" t="str">
            <v>T-GEER</v>
          </cell>
          <cell r="B437" t="str">
            <v>Geerlings &amp; Wade</v>
          </cell>
          <cell r="C437" t="str">
            <v>STK</v>
          </cell>
          <cell r="D437">
            <v>1</v>
          </cell>
          <cell r="F437" t="str">
            <v>OTC</v>
          </cell>
          <cell r="G437" t="str">
            <v>FOOD</v>
          </cell>
          <cell r="H437" t="str">
            <v>USA</v>
          </cell>
          <cell r="N437" t="str">
            <v>T-GEER</v>
          </cell>
          <cell r="R437" t="str">
            <v>USD</v>
          </cell>
          <cell r="S437" t="str">
            <v>Stock</v>
          </cell>
          <cell r="U437" t="str">
            <v>Food</v>
          </cell>
          <cell r="V437" t="str">
            <v>UNITED STATES OF AMERICA</v>
          </cell>
          <cell r="W437" t="str">
            <v>OVER THE COUNTER</v>
          </cell>
          <cell r="Y437" t="str">
            <v>U.S. Dollar</v>
          </cell>
          <cell r="AJ437" t="str">
            <v>E</v>
          </cell>
          <cell r="AR437" t="str">
            <v>T-GEER</v>
          </cell>
        </row>
        <row r="438">
          <cell r="A438" t="str">
            <v>T-GHV</v>
          </cell>
          <cell r="B438" t="str">
            <v>Genesis Health Ventures</v>
          </cell>
          <cell r="C438" t="str">
            <v>STK</v>
          </cell>
          <cell r="D438">
            <v>1</v>
          </cell>
          <cell r="F438" t="str">
            <v>NYSE</v>
          </cell>
          <cell r="G438" t="str">
            <v>NURH</v>
          </cell>
          <cell r="H438" t="str">
            <v>USA</v>
          </cell>
          <cell r="N438" t="str">
            <v>T-GHV</v>
          </cell>
          <cell r="R438" t="str">
            <v>USD</v>
          </cell>
          <cell r="S438" t="str">
            <v>Stock</v>
          </cell>
          <cell r="U438" t="str">
            <v>Nursing Home</v>
          </cell>
          <cell r="V438" t="str">
            <v>UNITED STATES OF AMERICA</v>
          </cell>
          <cell r="W438" t="str">
            <v>NEW YORK STOCK EXCHANGE</v>
          </cell>
          <cell r="Y438" t="str">
            <v>U.S. Dollar</v>
          </cell>
          <cell r="AJ438" t="str">
            <v>E</v>
          </cell>
          <cell r="AR438" t="str">
            <v>T-GHV</v>
          </cell>
        </row>
        <row r="439">
          <cell r="A439" t="str">
            <v>T-GHVI</v>
          </cell>
          <cell r="B439" t="str">
            <v>Genesis Health Ventures</v>
          </cell>
          <cell r="C439" t="str">
            <v>STK</v>
          </cell>
          <cell r="D439">
            <v>1</v>
          </cell>
          <cell r="F439" t="str">
            <v>OTC</v>
          </cell>
          <cell r="G439" t="str">
            <v>NURH</v>
          </cell>
          <cell r="H439" t="str">
            <v>USA</v>
          </cell>
          <cell r="N439" t="str">
            <v>T-GHVI</v>
          </cell>
          <cell r="R439" t="str">
            <v>USD</v>
          </cell>
          <cell r="S439" t="str">
            <v>Stock</v>
          </cell>
          <cell r="U439" t="str">
            <v>Nursing Home</v>
          </cell>
          <cell r="V439" t="str">
            <v>UNITED STATES OF AMERICA</v>
          </cell>
          <cell r="W439" t="str">
            <v>OVER THE COUNTER</v>
          </cell>
          <cell r="Y439" t="str">
            <v>U.S. Dollar</v>
          </cell>
          <cell r="AJ439" t="str">
            <v>E</v>
          </cell>
        </row>
        <row r="440">
          <cell r="A440" t="str">
            <v>T-GLC</v>
          </cell>
          <cell r="B440" t="str">
            <v>Galileo International</v>
          </cell>
          <cell r="C440" t="str">
            <v>STK</v>
          </cell>
          <cell r="D440">
            <v>1</v>
          </cell>
          <cell r="F440" t="str">
            <v>NYSE</v>
          </cell>
          <cell r="G440" t="str">
            <v>INFO</v>
          </cell>
          <cell r="H440" t="str">
            <v>USA</v>
          </cell>
          <cell r="J440" t="str">
            <v>363547100</v>
          </cell>
          <cell r="N440" t="str">
            <v>T-GLC</v>
          </cell>
          <cell r="R440" t="str">
            <v>USD</v>
          </cell>
          <cell r="S440" t="str">
            <v>Stock</v>
          </cell>
          <cell r="U440" t="str">
            <v>Information Services</v>
          </cell>
          <cell r="V440" t="str">
            <v>UNITED STATES OF AMERICA</v>
          </cell>
          <cell r="W440" t="str">
            <v>NEW YORK STOCK EXCHANGE</v>
          </cell>
          <cell r="Y440" t="str">
            <v>U.S. Dollar</v>
          </cell>
          <cell r="AJ440" t="str">
            <v>E</v>
          </cell>
          <cell r="AR440" t="str">
            <v>T-GLC</v>
          </cell>
        </row>
        <row r="441">
          <cell r="A441" t="str">
            <v>T-GLC.AH</v>
          </cell>
          <cell r="B441" t="str">
            <v>GLC Jan 1999 40 Calls</v>
          </cell>
          <cell r="C441" t="str">
            <v>CAL</v>
          </cell>
          <cell r="D441">
            <v>100</v>
          </cell>
          <cell r="F441" t="str">
            <v>NYSE</v>
          </cell>
          <cell r="G441" t="str">
            <v>INFO</v>
          </cell>
          <cell r="H441" t="str">
            <v>USA</v>
          </cell>
          <cell r="N441" t="str">
            <v>T-GLC.AH</v>
          </cell>
          <cell r="O441">
            <v>40</v>
          </cell>
          <cell r="P441">
            <v>36175</v>
          </cell>
          <cell r="Q441" t="str">
            <v>T-GLC</v>
          </cell>
          <cell r="R441" t="str">
            <v>USD</v>
          </cell>
          <cell r="S441" t="str">
            <v>Call Option</v>
          </cell>
          <cell r="U441" t="str">
            <v>Information Services</v>
          </cell>
          <cell r="V441" t="str">
            <v>UNITED STATES OF AMERICA</v>
          </cell>
          <cell r="W441" t="str">
            <v>NEW YORK STOCK EXCHANGE</v>
          </cell>
          <cell r="Y441" t="str">
            <v>U.S. Dollar</v>
          </cell>
          <cell r="AJ441" t="str">
            <v>E</v>
          </cell>
          <cell r="AR441" t="str">
            <v>T-GLC.AH</v>
          </cell>
        </row>
        <row r="442">
          <cell r="A442" t="str">
            <v>T-GLC.AI</v>
          </cell>
          <cell r="B442" t="str">
            <v>GLC Jan 1999 45 Calls</v>
          </cell>
          <cell r="C442" t="str">
            <v>CAL</v>
          </cell>
          <cell r="D442">
            <v>100</v>
          </cell>
          <cell r="F442" t="str">
            <v>NYSE</v>
          </cell>
          <cell r="G442" t="str">
            <v>INFO</v>
          </cell>
          <cell r="H442" t="str">
            <v>USA</v>
          </cell>
          <cell r="N442" t="str">
            <v>T-GLC.AI</v>
          </cell>
          <cell r="O442">
            <v>45</v>
          </cell>
          <cell r="P442">
            <v>36175</v>
          </cell>
          <cell r="Q442" t="str">
            <v>T-GLC</v>
          </cell>
          <cell r="R442" t="str">
            <v>USD</v>
          </cell>
          <cell r="S442" t="str">
            <v>Call Option</v>
          </cell>
          <cell r="U442" t="str">
            <v>Information Services</v>
          </cell>
          <cell r="V442" t="str">
            <v>UNITED STATES OF AMERICA</v>
          </cell>
          <cell r="W442" t="str">
            <v>NEW YORK STOCK EXCHANGE</v>
          </cell>
          <cell r="Y442" t="str">
            <v>U.S. Dollar</v>
          </cell>
          <cell r="AJ442" t="str">
            <v>E</v>
          </cell>
          <cell r="AR442" t="str">
            <v>T-GLC.AI</v>
          </cell>
        </row>
        <row r="443">
          <cell r="A443" t="str">
            <v>T-GLC.BH</v>
          </cell>
          <cell r="B443" t="str">
            <v>GLC Feb 1999 40 Calls</v>
          </cell>
          <cell r="C443" t="str">
            <v>CAL</v>
          </cell>
          <cell r="D443">
            <v>100</v>
          </cell>
          <cell r="F443" t="str">
            <v>NYSE</v>
          </cell>
          <cell r="G443" t="str">
            <v>INFO</v>
          </cell>
          <cell r="H443" t="str">
            <v>USA</v>
          </cell>
          <cell r="N443" t="str">
            <v>T-GLC.BH</v>
          </cell>
          <cell r="O443">
            <v>40</v>
          </cell>
          <cell r="P443">
            <v>36210</v>
          </cell>
          <cell r="Q443" t="str">
            <v>T-GLC</v>
          </cell>
          <cell r="R443" t="str">
            <v>USD</v>
          </cell>
          <cell r="S443" t="str">
            <v>Call Option</v>
          </cell>
          <cell r="U443" t="str">
            <v>Information Services</v>
          </cell>
          <cell r="V443" t="str">
            <v>UNITED STATES OF AMERICA</v>
          </cell>
          <cell r="W443" t="str">
            <v>NEW YORK STOCK EXCHANGE</v>
          </cell>
          <cell r="Y443" t="str">
            <v>U.S. Dollar</v>
          </cell>
          <cell r="AJ443" t="str">
            <v>E</v>
          </cell>
          <cell r="AR443" t="str">
            <v>T-GLC.BH</v>
          </cell>
        </row>
        <row r="444">
          <cell r="A444" t="str">
            <v>T-GLC.BI</v>
          </cell>
          <cell r="B444" t="str">
            <v>GLC Feb 1999 45 Calls</v>
          </cell>
          <cell r="C444" t="str">
            <v>CAL</v>
          </cell>
          <cell r="D444">
            <v>100</v>
          </cell>
          <cell r="F444" t="str">
            <v>NYSE</v>
          </cell>
          <cell r="G444" t="str">
            <v>INFO</v>
          </cell>
          <cell r="H444" t="str">
            <v>USA</v>
          </cell>
          <cell r="N444" t="str">
            <v>T-GLC.BI</v>
          </cell>
          <cell r="O444">
            <v>45</v>
          </cell>
          <cell r="P444">
            <v>36210</v>
          </cell>
          <cell r="Q444" t="str">
            <v>T-GLC</v>
          </cell>
          <cell r="R444" t="str">
            <v>USD</v>
          </cell>
          <cell r="S444" t="str">
            <v>Call Option</v>
          </cell>
          <cell r="U444" t="str">
            <v>Information Services</v>
          </cell>
          <cell r="V444" t="str">
            <v>UNITED STATES OF AMERICA</v>
          </cell>
          <cell r="W444" t="str">
            <v>NEW YORK STOCK EXCHANGE</v>
          </cell>
          <cell r="Y444" t="str">
            <v>U.S. Dollar</v>
          </cell>
          <cell r="AJ444" t="str">
            <v>E</v>
          </cell>
          <cell r="AR444" t="str">
            <v>T-GLC.BI</v>
          </cell>
        </row>
        <row r="445">
          <cell r="A445" t="str">
            <v>T-GLC.CJ</v>
          </cell>
          <cell r="B445" t="str">
            <v>GLC Mar 1999 50 Calls</v>
          </cell>
          <cell r="C445" t="str">
            <v>CAL</v>
          </cell>
          <cell r="D445">
            <v>100</v>
          </cell>
          <cell r="F445" t="str">
            <v>NYSE</v>
          </cell>
          <cell r="G445" t="str">
            <v>INFO</v>
          </cell>
          <cell r="H445" t="str">
            <v>USA</v>
          </cell>
          <cell r="N445" t="str">
            <v>T-GLC.CJ</v>
          </cell>
          <cell r="O445">
            <v>50</v>
          </cell>
          <cell r="P445">
            <v>36238</v>
          </cell>
          <cell r="Q445" t="str">
            <v>T-GLC</v>
          </cell>
          <cell r="R445" t="str">
            <v>USD</v>
          </cell>
          <cell r="S445" t="str">
            <v>Call Option</v>
          </cell>
          <cell r="U445" t="str">
            <v>Information Services</v>
          </cell>
          <cell r="V445" t="str">
            <v>UNITED STATES OF AMERICA</v>
          </cell>
          <cell r="W445" t="str">
            <v>NEW YORK STOCK EXCHANGE</v>
          </cell>
          <cell r="Y445" t="str">
            <v>U.S. Dollar</v>
          </cell>
          <cell r="AJ445" t="str">
            <v>E</v>
          </cell>
          <cell r="AR445" t="str">
            <v>T-GLC.CJ</v>
          </cell>
        </row>
        <row r="446">
          <cell r="A446" t="str">
            <v>T-GLC.DI</v>
          </cell>
          <cell r="B446" t="str">
            <v>GLC April 1999 45 Calls</v>
          </cell>
          <cell r="C446" t="str">
            <v>CAL</v>
          </cell>
          <cell r="D446">
            <v>100</v>
          </cell>
          <cell r="F446" t="str">
            <v>NYSE</v>
          </cell>
          <cell r="G446" t="str">
            <v>INFO</v>
          </cell>
          <cell r="H446" t="str">
            <v>USA</v>
          </cell>
          <cell r="N446" t="str">
            <v>T-GLC.DI</v>
          </cell>
          <cell r="O446">
            <v>45</v>
          </cell>
          <cell r="P446">
            <v>36266</v>
          </cell>
          <cell r="Q446" t="str">
            <v>T-GLC</v>
          </cell>
          <cell r="R446" t="str">
            <v>USD</v>
          </cell>
          <cell r="S446" t="str">
            <v>Call Option</v>
          </cell>
          <cell r="U446" t="str">
            <v>Information Services</v>
          </cell>
          <cell r="V446" t="str">
            <v>UNITED STATES OF AMERICA</v>
          </cell>
          <cell r="W446" t="str">
            <v>NEW YORK STOCK EXCHANGE</v>
          </cell>
          <cell r="Y446" t="str">
            <v>U.S. Dollar</v>
          </cell>
          <cell r="AJ446" t="str">
            <v>E</v>
          </cell>
          <cell r="AR446" t="str">
            <v>T-GLC.DI</v>
          </cell>
        </row>
        <row r="447">
          <cell r="A447" t="str">
            <v>T-GLC.FH</v>
          </cell>
          <cell r="B447" t="str">
            <v>GLC June 1998 40 Calls</v>
          </cell>
          <cell r="C447" t="str">
            <v>CAL</v>
          </cell>
          <cell r="D447">
            <v>100</v>
          </cell>
          <cell r="F447" t="str">
            <v>NYSE</v>
          </cell>
          <cell r="G447" t="str">
            <v>AIRL</v>
          </cell>
          <cell r="H447" t="str">
            <v>USA</v>
          </cell>
          <cell r="N447" t="str">
            <v>T-GLC.FH</v>
          </cell>
          <cell r="O447">
            <v>40</v>
          </cell>
          <cell r="P447">
            <v>35965</v>
          </cell>
          <cell r="Q447" t="str">
            <v>T-GLC</v>
          </cell>
          <cell r="R447" t="str">
            <v>USD</v>
          </cell>
          <cell r="S447" t="str">
            <v>Call Option</v>
          </cell>
          <cell r="U447" t="str">
            <v>Airlines</v>
          </cell>
          <cell r="V447" t="str">
            <v>UNITED STATES OF AMERICA</v>
          </cell>
          <cell r="W447" t="str">
            <v>NEW YORK STOCK EXCHANGE</v>
          </cell>
          <cell r="Y447" t="str">
            <v>U.S. Dollar</v>
          </cell>
          <cell r="AJ447" t="str">
            <v>E</v>
          </cell>
          <cell r="AR447" t="str">
            <v>T-GLC.FH</v>
          </cell>
        </row>
        <row r="448">
          <cell r="A448" t="str">
            <v>T-GLC.HC</v>
          </cell>
          <cell r="B448" t="str">
            <v>GLC Aug 1999 55 Calls</v>
          </cell>
          <cell r="C448" t="str">
            <v>CAL</v>
          </cell>
          <cell r="D448">
            <v>100</v>
          </cell>
          <cell r="F448" t="str">
            <v>NYSE</v>
          </cell>
          <cell r="G448" t="str">
            <v>INFO</v>
          </cell>
          <cell r="H448" t="str">
            <v>USA</v>
          </cell>
          <cell r="N448" t="str">
            <v>T-GLC.HC</v>
          </cell>
          <cell r="O448">
            <v>55</v>
          </cell>
          <cell r="P448">
            <v>36393</v>
          </cell>
          <cell r="Q448" t="str">
            <v>T-GLC</v>
          </cell>
          <cell r="R448" t="str">
            <v>USD</v>
          </cell>
          <cell r="S448" t="str">
            <v>Call Option</v>
          </cell>
          <cell r="U448" t="str">
            <v>Information Services</v>
          </cell>
          <cell r="V448" t="str">
            <v>UNITED STATES OF AMERICA</v>
          </cell>
          <cell r="W448" t="str">
            <v>NEW YORK STOCK EXCHANGE</v>
          </cell>
          <cell r="Y448" t="str">
            <v>U.S. Dollar</v>
          </cell>
          <cell r="AJ448" t="str">
            <v>E</v>
          </cell>
          <cell r="AR448" t="str">
            <v>T-GLC.HC</v>
          </cell>
        </row>
        <row r="449">
          <cell r="A449" t="str">
            <v>T-GLC.HI</v>
          </cell>
          <cell r="B449" t="str">
            <v>GLC Aug 1998 45 Calls</v>
          </cell>
          <cell r="C449" t="str">
            <v>CAL</v>
          </cell>
          <cell r="D449">
            <v>100</v>
          </cell>
          <cell r="F449" t="str">
            <v>NYSE</v>
          </cell>
          <cell r="G449" t="str">
            <v>AIRL</v>
          </cell>
          <cell r="H449" t="str">
            <v>USA</v>
          </cell>
          <cell r="N449" t="str">
            <v>T-GLC.HI</v>
          </cell>
          <cell r="O449">
            <v>45</v>
          </cell>
          <cell r="P449">
            <v>36028</v>
          </cell>
          <cell r="Q449" t="str">
            <v>T-GLC</v>
          </cell>
          <cell r="R449" t="str">
            <v>USD</v>
          </cell>
          <cell r="S449" t="str">
            <v>Call Option</v>
          </cell>
          <cell r="U449" t="str">
            <v>Airlines</v>
          </cell>
          <cell r="V449" t="str">
            <v>UNITED STATES OF AMERICA</v>
          </cell>
          <cell r="W449" t="str">
            <v>NEW YORK STOCK EXCHANGE</v>
          </cell>
          <cell r="Y449" t="str">
            <v>U.S. Dollar</v>
          </cell>
          <cell r="AJ449" t="str">
            <v>E</v>
          </cell>
          <cell r="AR449" t="str">
            <v>T-GLC.HI</v>
          </cell>
        </row>
        <row r="450">
          <cell r="A450" t="str">
            <v>T-GLC.HK</v>
          </cell>
          <cell r="B450" t="str">
            <v>GLC Aug 1999 55 Calls</v>
          </cell>
          <cell r="C450" t="str">
            <v>CAL</v>
          </cell>
          <cell r="D450">
            <v>100</v>
          </cell>
          <cell r="F450" t="str">
            <v>NYSE</v>
          </cell>
          <cell r="G450" t="str">
            <v>INFO</v>
          </cell>
          <cell r="H450" t="str">
            <v>USA</v>
          </cell>
          <cell r="N450" t="str">
            <v>T-GLC.HK</v>
          </cell>
          <cell r="O450">
            <v>55</v>
          </cell>
          <cell r="P450">
            <v>36393</v>
          </cell>
          <cell r="Q450" t="str">
            <v>T-GLC</v>
          </cell>
          <cell r="R450" t="str">
            <v>USD</v>
          </cell>
          <cell r="S450" t="str">
            <v>Call Option</v>
          </cell>
          <cell r="U450" t="str">
            <v>Information Services</v>
          </cell>
          <cell r="V450" t="str">
            <v>UNITED STATES OF AMERICA</v>
          </cell>
          <cell r="W450" t="str">
            <v>NEW YORK STOCK EXCHANGE</v>
          </cell>
          <cell r="Y450" t="str">
            <v>U.S. Dollar</v>
          </cell>
          <cell r="AJ450" t="str">
            <v>E</v>
          </cell>
          <cell r="AR450" t="str">
            <v>T-GLC.HK</v>
          </cell>
        </row>
        <row r="451">
          <cell r="A451" t="str">
            <v>T-GLC.II</v>
          </cell>
          <cell r="B451" t="str">
            <v>GLC Sep 1998 45 Calls</v>
          </cell>
          <cell r="C451" t="str">
            <v>CAL</v>
          </cell>
          <cell r="D451">
            <v>100</v>
          </cell>
          <cell r="F451" t="str">
            <v>NYSE</v>
          </cell>
          <cell r="G451" t="str">
            <v>AIRL</v>
          </cell>
          <cell r="H451" t="str">
            <v>USA</v>
          </cell>
          <cell r="N451" t="str">
            <v>T-GLC.II</v>
          </cell>
          <cell r="O451">
            <v>45</v>
          </cell>
          <cell r="P451">
            <v>36056</v>
          </cell>
          <cell r="Q451" t="str">
            <v>T-GLC</v>
          </cell>
          <cell r="R451" t="str">
            <v>USD</v>
          </cell>
          <cell r="S451" t="str">
            <v>Call Option</v>
          </cell>
          <cell r="U451" t="str">
            <v>Airlines</v>
          </cell>
          <cell r="V451" t="str">
            <v>UNITED STATES OF AMERICA</v>
          </cell>
          <cell r="W451" t="str">
            <v>NEW YORK STOCK EXCHANGE</v>
          </cell>
          <cell r="Y451" t="str">
            <v>U.S. Dollar</v>
          </cell>
          <cell r="AJ451" t="str">
            <v>E</v>
          </cell>
          <cell r="AR451" t="str">
            <v>T-GLC.II</v>
          </cell>
        </row>
        <row r="452">
          <cell r="A452" t="str">
            <v>T-GLC.JI</v>
          </cell>
          <cell r="B452" t="str">
            <v>GLC Oct 1998 45 Call</v>
          </cell>
          <cell r="C452" t="str">
            <v>CAL</v>
          </cell>
          <cell r="D452">
            <v>100</v>
          </cell>
          <cell r="F452" t="str">
            <v>NYSE</v>
          </cell>
          <cell r="G452" t="str">
            <v>AIRL</v>
          </cell>
          <cell r="H452" t="str">
            <v>USA</v>
          </cell>
          <cell r="N452" t="str">
            <v>T-GLC.JI</v>
          </cell>
          <cell r="O452">
            <v>45</v>
          </cell>
          <cell r="P452">
            <v>36084</v>
          </cell>
          <cell r="Q452" t="str">
            <v>T-GLC</v>
          </cell>
          <cell r="R452" t="str">
            <v>USD</v>
          </cell>
          <cell r="S452" t="str">
            <v>Call Option</v>
          </cell>
          <cell r="U452" t="str">
            <v>Airlines</v>
          </cell>
          <cell r="V452" t="str">
            <v>UNITED STATES OF AMERICA</v>
          </cell>
          <cell r="W452" t="str">
            <v>NEW YORK STOCK EXCHANGE</v>
          </cell>
          <cell r="Y452" t="str">
            <v>U.S. Dollar</v>
          </cell>
          <cell r="AJ452" t="str">
            <v>E</v>
          </cell>
          <cell r="AR452" t="str">
            <v>T-GLC.JI</v>
          </cell>
        </row>
        <row r="453">
          <cell r="A453" t="str">
            <v>T-GLC.PI</v>
          </cell>
          <cell r="B453" t="str">
            <v>GLC April 1999 45 Calls</v>
          </cell>
          <cell r="C453" t="str">
            <v>CAL</v>
          </cell>
          <cell r="D453">
            <v>100</v>
          </cell>
          <cell r="F453" t="str">
            <v>NYSE</v>
          </cell>
          <cell r="G453" t="str">
            <v>INFO</v>
          </cell>
          <cell r="H453" t="str">
            <v>USA</v>
          </cell>
          <cell r="N453" t="str">
            <v>T-GLC.PI</v>
          </cell>
          <cell r="O453">
            <v>45</v>
          </cell>
          <cell r="P453">
            <v>36266</v>
          </cell>
          <cell r="Q453" t="str">
            <v>T-GLC</v>
          </cell>
          <cell r="R453" t="str">
            <v>USD</v>
          </cell>
          <cell r="S453" t="str">
            <v>Call Option</v>
          </cell>
          <cell r="U453" t="str">
            <v>Information Services</v>
          </cell>
          <cell r="V453" t="str">
            <v>UNITED STATES OF AMERICA</v>
          </cell>
          <cell r="W453" t="str">
            <v>NEW YORK STOCK EXCHANGE</v>
          </cell>
          <cell r="Y453" t="str">
            <v>U.S. Dollar</v>
          </cell>
          <cell r="AJ453" t="str">
            <v>E</v>
          </cell>
          <cell r="AR453" t="str">
            <v>T-GLC.PI</v>
          </cell>
        </row>
        <row r="454">
          <cell r="A454" t="str">
            <v>T-GLC.VG</v>
          </cell>
          <cell r="B454" t="str">
            <v>GLC Oct 1998 35 Puts</v>
          </cell>
          <cell r="C454" t="str">
            <v>PUT</v>
          </cell>
          <cell r="D454">
            <v>100</v>
          </cell>
          <cell r="F454" t="str">
            <v>NYSE</v>
          </cell>
          <cell r="G454" t="str">
            <v>AIRL</v>
          </cell>
          <cell r="H454" t="str">
            <v>USA</v>
          </cell>
          <cell r="N454" t="str">
            <v>T-GLC.VG</v>
          </cell>
          <cell r="O454">
            <v>35</v>
          </cell>
          <cell r="P454">
            <v>36084</v>
          </cell>
          <cell r="Q454" t="str">
            <v>T-GLC</v>
          </cell>
          <cell r="R454" t="str">
            <v>USD</v>
          </cell>
          <cell r="S454" t="str">
            <v>Put Option</v>
          </cell>
          <cell r="U454" t="str">
            <v>Airlines</v>
          </cell>
          <cell r="V454" t="str">
            <v>UNITED STATES OF AMERICA</v>
          </cell>
          <cell r="W454" t="str">
            <v>NEW YORK STOCK EXCHANGE</v>
          </cell>
          <cell r="Y454" t="str">
            <v>U.S. Dollar</v>
          </cell>
          <cell r="AJ454" t="str">
            <v>E</v>
          </cell>
          <cell r="AR454" t="str">
            <v>T-GLC.VG</v>
          </cell>
        </row>
        <row r="455">
          <cell r="A455" t="str">
            <v>T-GLC.VH</v>
          </cell>
          <cell r="B455" t="str">
            <v>GLC Oct 1998 40 Puts</v>
          </cell>
          <cell r="C455" t="str">
            <v>PUT</v>
          </cell>
          <cell r="D455">
            <v>100</v>
          </cell>
          <cell r="F455" t="str">
            <v>NYSE</v>
          </cell>
          <cell r="G455" t="str">
            <v>AIRL</v>
          </cell>
          <cell r="H455" t="str">
            <v>USA</v>
          </cell>
          <cell r="N455" t="str">
            <v>T-GLC.VH</v>
          </cell>
          <cell r="O455">
            <v>40</v>
          </cell>
          <cell r="P455">
            <v>36084</v>
          </cell>
          <cell r="Q455" t="str">
            <v>T-GLC</v>
          </cell>
          <cell r="R455" t="str">
            <v>USD</v>
          </cell>
          <cell r="S455" t="str">
            <v>Put Option</v>
          </cell>
          <cell r="U455" t="str">
            <v>Airlines</v>
          </cell>
          <cell r="V455" t="str">
            <v>UNITED STATES OF AMERICA</v>
          </cell>
          <cell r="W455" t="str">
            <v>NEW YORK STOCK EXCHANGE</v>
          </cell>
          <cell r="Y455" t="str">
            <v>U.S. Dollar</v>
          </cell>
          <cell r="AJ455" t="str">
            <v>E</v>
          </cell>
          <cell r="AR455" t="str">
            <v>T-GLC.VH</v>
          </cell>
        </row>
        <row r="456">
          <cell r="A456" t="str">
            <v>T-GLYT</v>
          </cell>
          <cell r="B456" t="str">
            <v>Genlyte Group, Inc.</v>
          </cell>
          <cell r="C456" t="str">
            <v>STK</v>
          </cell>
          <cell r="D456">
            <v>1</v>
          </cell>
          <cell r="F456" t="str">
            <v>OTC</v>
          </cell>
          <cell r="G456" t="str">
            <v>MANU</v>
          </cell>
          <cell r="H456" t="str">
            <v>USA</v>
          </cell>
          <cell r="N456" t="str">
            <v>T-GLYT</v>
          </cell>
          <cell r="R456" t="str">
            <v>USD</v>
          </cell>
          <cell r="S456" t="str">
            <v>Stock</v>
          </cell>
          <cell r="U456" t="str">
            <v>Manufacturing</v>
          </cell>
          <cell r="V456" t="str">
            <v>UNITED STATES OF AMERICA</v>
          </cell>
          <cell r="W456" t="str">
            <v>OVER THE COUNTER</v>
          </cell>
          <cell r="Y456" t="str">
            <v>U.S. Dollar</v>
          </cell>
          <cell r="AJ456" t="str">
            <v>E</v>
          </cell>
          <cell r="AR456" t="str">
            <v>T-GLYT</v>
          </cell>
        </row>
        <row r="457">
          <cell r="A457" t="str">
            <v>T-GM</v>
          </cell>
          <cell r="B457" t="str">
            <v>General Motors Corp.</v>
          </cell>
          <cell r="C457" t="str">
            <v>STK</v>
          </cell>
          <cell r="D457">
            <v>1</v>
          </cell>
          <cell r="F457" t="str">
            <v>NYSE</v>
          </cell>
          <cell r="G457" t="str">
            <v>INDL</v>
          </cell>
          <cell r="H457" t="str">
            <v>USA</v>
          </cell>
          <cell r="N457" t="str">
            <v>T-GM</v>
          </cell>
          <cell r="R457" t="str">
            <v>USD</v>
          </cell>
          <cell r="S457" t="str">
            <v>Stock</v>
          </cell>
          <cell r="U457" t="str">
            <v>Industrial</v>
          </cell>
          <cell r="V457" t="str">
            <v>UNITED STATES OF AMERICA</v>
          </cell>
          <cell r="W457" t="str">
            <v>NEW YORK STOCK EXCHANGE</v>
          </cell>
          <cell r="Y457" t="str">
            <v>U.S. Dollar</v>
          </cell>
          <cell r="AJ457" t="str">
            <v>E</v>
          </cell>
        </row>
        <row r="458">
          <cell r="A458" t="str">
            <v>T-GMH</v>
          </cell>
          <cell r="B458" t="str">
            <v>General Motors Corp - Class H</v>
          </cell>
          <cell r="C458" t="str">
            <v>STK</v>
          </cell>
          <cell r="D458">
            <v>1</v>
          </cell>
          <cell r="F458" t="str">
            <v>NYSE</v>
          </cell>
          <cell r="G458" t="str">
            <v>MEDA</v>
          </cell>
          <cell r="H458" t="str">
            <v>USA</v>
          </cell>
          <cell r="N458" t="str">
            <v>T-GMH</v>
          </cell>
          <cell r="R458" t="str">
            <v>USD</v>
          </cell>
          <cell r="S458" t="str">
            <v>Stock</v>
          </cell>
          <cell r="U458" t="str">
            <v>Media/Telecomm</v>
          </cell>
          <cell r="V458" t="str">
            <v>UNITED STATES OF AMERICA</v>
          </cell>
          <cell r="W458" t="str">
            <v>NEW YORK STOCK EXCHANGE</v>
          </cell>
          <cell r="Y458" t="str">
            <v>U.S. Dollar</v>
          </cell>
          <cell r="AJ458" t="str">
            <v>E</v>
          </cell>
          <cell r="AR458" t="str">
            <v>T-GMH</v>
          </cell>
        </row>
        <row r="459">
          <cell r="A459" t="str">
            <v>T-GMH.CH</v>
          </cell>
          <cell r="B459" t="str">
            <v>GMH Mar 1999 40 Calls</v>
          </cell>
          <cell r="C459" t="str">
            <v>CAL</v>
          </cell>
          <cell r="D459">
            <v>100</v>
          </cell>
          <cell r="F459" t="str">
            <v>NYSE</v>
          </cell>
          <cell r="G459" t="str">
            <v>MEDA</v>
          </cell>
          <cell r="H459" t="str">
            <v>USA</v>
          </cell>
          <cell r="N459" t="str">
            <v>T-GMH.CH</v>
          </cell>
          <cell r="O459">
            <v>40</v>
          </cell>
          <cell r="P459">
            <v>36238</v>
          </cell>
          <cell r="Q459" t="str">
            <v>T-GMH</v>
          </cell>
          <cell r="R459" t="str">
            <v>USD</v>
          </cell>
          <cell r="S459" t="str">
            <v>Call Option</v>
          </cell>
          <cell r="U459" t="str">
            <v>Media/Telecomm</v>
          </cell>
          <cell r="V459" t="str">
            <v>UNITED STATES OF AMERICA</v>
          </cell>
          <cell r="W459" t="str">
            <v>NEW YORK STOCK EXCHANGE</v>
          </cell>
          <cell r="Y459" t="str">
            <v>U.S. Dollar</v>
          </cell>
          <cell r="AJ459" t="str">
            <v>E</v>
          </cell>
          <cell r="AR459" t="str">
            <v>T-GMH.CH</v>
          </cell>
        </row>
        <row r="460">
          <cell r="A460" t="str">
            <v>T-GMH.FH</v>
          </cell>
          <cell r="B460" t="str">
            <v>GMH June 1999 40 Calls</v>
          </cell>
          <cell r="C460" t="str">
            <v>CAL</v>
          </cell>
          <cell r="D460">
            <v>100</v>
          </cell>
          <cell r="F460" t="str">
            <v>NYSE</v>
          </cell>
          <cell r="G460" t="str">
            <v>MEDA</v>
          </cell>
          <cell r="H460" t="str">
            <v>USA</v>
          </cell>
          <cell r="N460" t="str">
            <v>T-GMH.FH</v>
          </cell>
          <cell r="O460">
            <v>40</v>
          </cell>
          <cell r="P460">
            <v>36329</v>
          </cell>
          <cell r="Q460" t="str">
            <v>T-GMH</v>
          </cell>
          <cell r="R460" t="str">
            <v>USD</v>
          </cell>
          <cell r="S460" t="str">
            <v>Call Option</v>
          </cell>
          <cell r="U460" t="str">
            <v>Media/Telecomm</v>
          </cell>
          <cell r="V460" t="str">
            <v>UNITED STATES OF AMERICA</v>
          </cell>
          <cell r="W460" t="str">
            <v>NEW YORK STOCK EXCHANGE</v>
          </cell>
          <cell r="Y460" t="str">
            <v>U.S. Dollar</v>
          </cell>
          <cell r="AJ460" t="str">
            <v>E</v>
          </cell>
          <cell r="AR460" t="str">
            <v>T-GMH.FH</v>
          </cell>
        </row>
        <row r="461">
          <cell r="A461" t="str">
            <v>T-GMH.FI</v>
          </cell>
          <cell r="B461" t="str">
            <v>GMH June 1999 45 Calls</v>
          </cell>
          <cell r="C461" t="str">
            <v>CAL</v>
          </cell>
          <cell r="D461">
            <v>100</v>
          </cell>
          <cell r="F461" t="str">
            <v>NYSE</v>
          </cell>
          <cell r="G461" t="str">
            <v>MEDA</v>
          </cell>
          <cell r="H461" t="str">
            <v>USA</v>
          </cell>
          <cell r="N461" t="str">
            <v>T-GMH.FI</v>
          </cell>
          <cell r="O461">
            <v>45</v>
          </cell>
          <cell r="P461">
            <v>36330</v>
          </cell>
          <cell r="Q461" t="str">
            <v>T-DISH</v>
          </cell>
          <cell r="R461" t="str">
            <v>USD</v>
          </cell>
          <cell r="S461" t="str">
            <v>Call Option</v>
          </cell>
          <cell r="U461" t="str">
            <v>Media/Telecomm</v>
          </cell>
          <cell r="V461" t="str">
            <v>UNITED STATES OF AMERICA</v>
          </cell>
          <cell r="W461" t="str">
            <v>NEW YORK STOCK EXCHANGE</v>
          </cell>
          <cell r="Y461" t="str">
            <v>U.S. Dollar</v>
          </cell>
          <cell r="AJ461" t="str">
            <v>E</v>
          </cell>
          <cell r="AR461" t="str">
            <v>T-GMH.FI</v>
          </cell>
        </row>
        <row r="462">
          <cell r="A462" t="str">
            <v>T-GMH.FJ</v>
          </cell>
          <cell r="B462" t="str">
            <v>GMH June 1999 50 Calls</v>
          </cell>
          <cell r="C462" t="str">
            <v>CAL</v>
          </cell>
          <cell r="D462">
            <v>100</v>
          </cell>
          <cell r="F462" t="str">
            <v>NYSE</v>
          </cell>
          <cell r="G462" t="str">
            <v>MEDA</v>
          </cell>
          <cell r="H462" t="str">
            <v>USA</v>
          </cell>
          <cell r="N462" t="str">
            <v>T-GMH.FJ</v>
          </cell>
          <cell r="O462">
            <v>50</v>
          </cell>
          <cell r="P462">
            <v>36330</v>
          </cell>
          <cell r="Q462" t="str">
            <v>T-GMH</v>
          </cell>
          <cell r="R462" t="str">
            <v>USD</v>
          </cell>
          <cell r="S462" t="str">
            <v>Call Option</v>
          </cell>
          <cell r="U462" t="str">
            <v>Media/Telecomm</v>
          </cell>
          <cell r="V462" t="str">
            <v>UNITED STATES OF AMERICA</v>
          </cell>
          <cell r="W462" t="str">
            <v>NEW YORK STOCK EXCHANGE</v>
          </cell>
          <cell r="Y462" t="str">
            <v>U.S. Dollar</v>
          </cell>
          <cell r="AJ462" t="str">
            <v>E</v>
          </cell>
          <cell r="AR462" t="str">
            <v>T-GMH.FJ</v>
          </cell>
        </row>
        <row r="463">
          <cell r="A463" t="str">
            <v>T-GMH.FK</v>
          </cell>
          <cell r="B463" t="str">
            <v>GMH June 1999 55 Calls</v>
          </cell>
          <cell r="C463" t="str">
            <v>CAL</v>
          </cell>
          <cell r="D463">
            <v>100</v>
          </cell>
          <cell r="F463" t="str">
            <v>NYSE</v>
          </cell>
          <cell r="G463" t="str">
            <v>MEDA</v>
          </cell>
          <cell r="H463" t="str">
            <v>USA</v>
          </cell>
          <cell r="N463" t="str">
            <v>T-GMH.FK</v>
          </cell>
          <cell r="O463">
            <v>55</v>
          </cell>
          <cell r="P463">
            <v>36330</v>
          </cell>
          <cell r="Q463" t="str">
            <v>T-GMH</v>
          </cell>
          <cell r="R463" t="str">
            <v>USD</v>
          </cell>
          <cell r="S463" t="str">
            <v>Call Option</v>
          </cell>
          <cell r="U463" t="str">
            <v>Media/Telecomm</v>
          </cell>
          <cell r="V463" t="str">
            <v>UNITED STATES OF AMERICA</v>
          </cell>
          <cell r="W463" t="str">
            <v>NEW YORK STOCK EXCHANGE</v>
          </cell>
          <cell r="Y463" t="str">
            <v>U.S. Dollar</v>
          </cell>
          <cell r="AJ463" t="str">
            <v>E</v>
          </cell>
          <cell r="AR463" t="str">
            <v>T-GMH.FK</v>
          </cell>
        </row>
        <row r="464">
          <cell r="A464" t="str">
            <v>T-GMH.FL</v>
          </cell>
          <cell r="B464" t="str">
            <v>GMH June 1999 60 Calls</v>
          </cell>
          <cell r="C464" t="str">
            <v>CAL</v>
          </cell>
          <cell r="D464">
            <v>100</v>
          </cell>
          <cell r="F464" t="str">
            <v>NYSE</v>
          </cell>
          <cell r="G464" t="str">
            <v>MEDA</v>
          </cell>
          <cell r="H464" t="str">
            <v>USA</v>
          </cell>
          <cell r="N464" t="str">
            <v>T-GMH.FL</v>
          </cell>
          <cell r="O464">
            <v>60</v>
          </cell>
          <cell r="P464">
            <v>36330</v>
          </cell>
          <cell r="Q464" t="str">
            <v>T-GMH</v>
          </cell>
          <cell r="R464" t="str">
            <v>USD</v>
          </cell>
          <cell r="S464" t="str">
            <v>Call Option</v>
          </cell>
          <cell r="U464" t="str">
            <v>Media/Telecomm</v>
          </cell>
          <cell r="V464" t="str">
            <v>UNITED STATES OF AMERICA</v>
          </cell>
          <cell r="W464" t="str">
            <v>NEW YORK STOCK EXCHANGE</v>
          </cell>
          <cell r="Y464" t="str">
            <v>U.S. Dollar</v>
          </cell>
          <cell r="AJ464" t="str">
            <v>E</v>
          </cell>
          <cell r="AR464" t="str">
            <v>T-GMH.FL</v>
          </cell>
        </row>
        <row r="465">
          <cell r="A465" t="str">
            <v>T-GMIS</v>
          </cell>
          <cell r="B465" t="str">
            <v>GMIS Inc.</v>
          </cell>
          <cell r="C465" t="str">
            <v>STK</v>
          </cell>
          <cell r="D465">
            <v>1</v>
          </cell>
          <cell r="F465" t="str">
            <v>OTC</v>
          </cell>
          <cell r="G465" t="str">
            <v>HCIS</v>
          </cell>
          <cell r="H465" t="str">
            <v>USA</v>
          </cell>
          <cell r="N465" t="str">
            <v>T-GMIS</v>
          </cell>
          <cell r="R465" t="str">
            <v>USD</v>
          </cell>
          <cell r="S465" t="str">
            <v>Stock</v>
          </cell>
          <cell r="U465" t="str">
            <v>Health Care Info Sys</v>
          </cell>
          <cell r="V465" t="str">
            <v>UNITED STATES OF AMERICA</v>
          </cell>
          <cell r="W465" t="str">
            <v>OVER THE COUNTER</v>
          </cell>
          <cell r="Y465" t="str">
            <v>U.S. Dollar</v>
          </cell>
          <cell r="AJ465" t="str">
            <v>E</v>
          </cell>
          <cell r="AR465" t="str">
            <v>T-GMIS</v>
          </cell>
        </row>
        <row r="466">
          <cell r="A466" t="str">
            <v>T-GMTC</v>
          </cell>
          <cell r="B466" t="str">
            <v>Gametech International</v>
          </cell>
          <cell r="C466" t="str">
            <v>STK</v>
          </cell>
          <cell r="D466">
            <v>1</v>
          </cell>
          <cell r="F466" t="str">
            <v>OTC</v>
          </cell>
          <cell r="G466" t="str">
            <v>SOFT</v>
          </cell>
          <cell r="H466" t="str">
            <v>USA</v>
          </cell>
          <cell r="N466" t="str">
            <v>T-GMTC</v>
          </cell>
          <cell r="R466" t="str">
            <v>USD</v>
          </cell>
          <cell r="S466" t="str">
            <v>Stock</v>
          </cell>
          <cell r="U466" t="str">
            <v>Software</v>
          </cell>
          <cell r="V466" t="str">
            <v>UNITED STATES OF AMERICA</v>
          </cell>
          <cell r="W466" t="str">
            <v>OVER THE COUNTER</v>
          </cell>
          <cell r="Y466" t="str">
            <v>U.S. Dollar</v>
          </cell>
          <cell r="AJ466" t="str">
            <v>E</v>
          </cell>
          <cell r="AR466" t="str">
            <v>T-GMTC</v>
          </cell>
        </row>
        <row r="467">
          <cell r="A467" t="str">
            <v>T-GNCI</v>
          </cell>
          <cell r="B467" t="str">
            <v>General Nutrition Companies</v>
          </cell>
          <cell r="C467" t="str">
            <v>STK</v>
          </cell>
          <cell r="D467">
            <v>1</v>
          </cell>
          <cell r="F467" t="str">
            <v>OTC</v>
          </cell>
          <cell r="G467" t="str">
            <v>HEAL</v>
          </cell>
          <cell r="H467" t="str">
            <v>USA</v>
          </cell>
          <cell r="N467" t="str">
            <v>T-GNCI</v>
          </cell>
          <cell r="R467" t="str">
            <v>USD</v>
          </cell>
          <cell r="S467" t="str">
            <v>Stock</v>
          </cell>
          <cell r="U467" t="str">
            <v>Healthcare</v>
          </cell>
          <cell r="V467" t="str">
            <v>UNITED STATES OF AMERICA</v>
          </cell>
          <cell r="W467" t="str">
            <v>OVER THE COUNTER</v>
          </cell>
          <cell r="Y467" t="str">
            <v>U.S. Dollar</v>
          </cell>
          <cell r="AJ467" t="str">
            <v>E</v>
          </cell>
        </row>
        <row r="468">
          <cell r="A468" t="str">
            <v>T-GNCR</v>
          </cell>
          <cell r="B468" t="str">
            <v>GenCare Health Systems</v>
          </cell>
          <cell r="C468" t="str">
            <v>STK</v>
          </cell>
          <cell r="D468">
            <v>1</v>
          </cell>
          <cell r="F468" t="str">
            <v>OTC</v>
          </cell>
          <cell r="G468" t="str">
            <v>HMOS</v>
          </cell>
          <cell r="H468" t="str">
            <v>USA</v>
          </cell>
          <cell r="N468" t="str">
            <v>T-GNCR</v>
          </cell>
          <cell r="R468" t="str">
            <v>USD</v>
          </cell>
          <cell r="S468" t="str">
            <v>Stock</v>
          </cell>
          <cell r="U468" t="str">
            <v>Health Maint. Org.</v>
          </cell>
          <cell r="V468" t="str">
            <v>UNITED STATES OF AMERICA</v>
          </cell>
          <cell r="W468" t="str">
            <v>OVER THE COUNTER</v>
          </cell>
          <cell r="Y468" t="str">
            <v>U.S. Dollar</v>
          </cell>
          <cell r="AJ468" t="str">
            <v>E</v>
          </cell>
        </row>
        <row r="469">
          <cell r="A469" t="str">
            <v>T-GND</v>
          </cell>
          <cell r="B469" t="str">
            <v>Grand Casinos</v>
          </cell>
          <cell r="C469" t="str">
            <v>STK</v>
          </cell>
          <cell r="D469">
            <v>1</v>
          </cell>
          <cell r="F469" t="str">
            <v>NYSE</v>
          </cell>
          <cell r="G469" t="str">
            <v>CASI</v>
          </cell>
          <cell r="H469" t="str">
            <v>USA</v>
          </cell>
          <cell r="N469" t="str">
            <v>T-GND</v>
          </cell>
          <cell r="R469" t="str">
            <v>USD</v>
          </cell>
          <cell r="S469" t="str">
            <v>Stock</v>
          </cell>
          <cell r="U469" t="str">
            <v>Casinos</v>
          </cell>
          <cell r="V469" t="str">
            <v>UNITED STATES OF AMERICA</v>
          </cell>
          <cell r="W469" t="str">
            <v>NEW YORK STOCK EXCHANGE</v>
          </cell>
          <cell r="Y469" t="str">
            <v>U.S. Dollar</v>
          </cell>
          <cell r="AJ469" t="str">
            <v>E</v>
          </cell>
        </row>
        <row r="470">
          <cell r="A470" t="str">
            <v>T-GND.BD</v>
          </cell>
          <cell r="B470" t="str">
            <v>GND Feb 1997 20 Calls</v>
          </cell>
          <cell r="C470" t="str">
            <v>CAL</v>
          </cell>
          <cell r="D470">
            <v>100</v>
          </cell>
          <cell r="F470" t="str">
            <v>NYSE</v>
          </cell>
          <cell r="G470" t="str">
            <v>CASI</v>
          </cell>
          <cell r="H470" t="str">
            <v>USA</v>
          </cell>
          <cell r="N470" t="str">
            <v>T-GND.BD</v>
          </cell>
          <cell r="O470">
            <v>20</v>
          </cell>
          <cell r="P470">
            <v>35482</v>
          </cell>
          <cell r="Q470" t="str">
            <v>T-GND</v>
          </cell>
          <cell r="R470" t="str">
            <v>USD</v>
          </cell>
          <cell r="S470" t="str">
            <v>Call Option</v>
          </cell>
          <cell r="U470" t="str">
            <v>Casinos</v>
          </cell>
          <cell r="V470" t="str">
            <v>UNITED STATES OF AMERICA</v>
          </cell>
          <cell r="W470" t="str">
            <v>NEW YORK STOCK EXCHANGE</v>
          </cell>
          <cell r="Y470" t="str">
            <v>U.S. Dollar</v>
          </cell>
          <cell r="AJ470" t="str">
            <v>E</v>
          </cell>
          <cell r="AR470" t="str">
            <v>T-GND.BD</v>
          </cell>
        </row>
        <row r="471">
          <cell r="A471" t="str">
            <v>T-GND.CC</v>
          </cell>
          <cell r="B471" t="str">
            <v>GND Mar 1998 15 Calls</v>
          </cell>
          <cell r="C471" t="str">
            <v>CAL</v>
          </cell>
          <cell r="D471">
            <v>100</v>
          </cell>
          <cell r="F471" t="str">
            <v>NYSE</v>
          </cell>
          <cell r="G471" t="str">
            <v>CASI</v>
          </cell>
          <cell r="H471" t="str">
            <v>USA</v>
          </cell>
          <cell r="N471" t="str">
            <v>T-GND.CC</v>
          </cell>
          <cell r="O471">
            <v>15</v>
          </cell>
          <cell r="P471">
            <v>35874</v>
          </cell>
          <cell r="Q471" t="str">
            <v>T-GND</v>
          </cell>
          <cell r="R471" t="str">
            <v>USD</v>
          </cell>
          <cell r="S471" t="str">
            <v>Call Option</v>
          </cell>
          <cell r="U471" t="str">
            <v>Casinos</v>
          </cell>
          <cell r="V471" t="str">
            <v>UNITED STATES OF AMERICA</v>
          </cell>
          <cell r="W471" t="str">
            <v>NEW YORK STOCK EXCHANGE</v>
          </cell>
          <cell r="Y471" t="str">
            <v>U.S. Dollar</v>
          </cell>
          <cell r="AJ471" t="str">
            <v>E</v>
          </cell>
          <cell r="AR471" t="str">
            <v>T-GND.CC</v>
          </cell>
        </row>
        <row r="472">
          <cell r="A472" t="str">
            <v>T-GND.HE</v>
          </cell>
          <cell r="B472" t="str">
            <v>Grand Casinos Aug 1995 25 Calls</v>
          </cell>
          <cell r="C472" t="str">
            <v>CAL</v>
          </cell>
          <cell r="D472">
            <v>100</v>
          </cell>
          <cell r="F472" t="str">
            <v>NYSE</v>
          </cell>
          <cell r="G472" t="str">
            <v>CASI</v>
          </cell>
          <cell r="H472" t="str">
            <v>USA</v>
          </cell>
          <cell r="N472" t="str">
            <v>T-GND.HE</v>
          </cell>
          <cell r="O472">
            <v>25</v>
          </cell>
          <cell r="P472">
            <v>34929</v>
          </cell>
          <cell r="Q472" t="str">
            <v>T-GRND</v>
          </cell>
          <cell r="R472" t="str">
            <v>USD</v>
          </cell>
          <cell r="S472" t="str">
            <v>Call Option</v>
          </cell>
          <cell r="U472" t="str">
            <v>Casinos</v>
          </cell>
          <cell r="V472" t="str">
            <v>UNITED STATES OF AMERICA</v>
          </cell>
          <cell r="W472" t="str">
            <v>NEW YORK STOCK EXCHANGE</v>
          </cell>
          <cell r="Y472" t="str">
            <v>U.S. Dollar</v>
          </cell>
          <cell r="AJ472" t="str">
            <v>E</v>
          </cell>
          <cell r="AR472" t="str">
            <v>T-GND.HE</v>
          </cell>
        </row>
        <row r="473">
          <cell r="A473" t="str">
            <v>T-GND.JW</v>
          </cell>
          <cell r="B473" t="str">
            <v>GND Oct 1996 17.5 Calls</v>
          </cell>
          <cell r="C473" t="str">
            <v>CAL</v>
          </cell>
          <cell r="D473">
            <v>100</v>
          </cell>
          <cell r="F473" t="str">
            <v>NYSE</v>
          </cell>
          <cell r="G473" t="str">
            <v>CASI</v>
          </cell>
          <cell r="H473" t="str">
            <v>USA</v>
          </cell>
          <cell r="N473" t="str">
            <v>T-GND.JW</v>
          </cell>
          <cell r="O473">
            <v>17.5</v>
          </cell>
          <cell r="P473">
            <v>35356</v>
          </cell>
          <cell r="Q473" t="str">
            <v>T-GND</v>
          </cell>
          <cell r="R473" t="str">
            <v>USD</v>
          </cell>
          <cell r="S473" t="str">
            <v>Call Option</v>
          </cell>
          <cell r="U473" t="str">
            <v>Casinos</v>
          </cell>
          <cell r="V473" t="str">
            <v>UNITED STATES OF AMERICA</v>
          </cell>
          <cell r="W473" t="str">
            <v>NEW YORK STOCK EXCHANGE</v>
          </cell>
          <cell r="Y473" t="str">
            <v>U.S. Dollar</v>
          </cell>
          <cell r="AJ473" t="str">
            <v>E</v>
          </cell>
          <cell r="AR473" t="str">
            <v>T-GND.JW</v>
          </cell>
        </row>
        <row r="474">
          <cell r="A474" t="str">
            <v>T-GND.NC</v>
          </cell>
          <cell r="B474" t="str">
            <v>GND Feb 1997 15 Puts</v>
          </cell>
          <cell r="C474" t="str">
            <v>PUT</v>
          </cell>
          <cell r="D474">
            <v>100</v>
          </cell>
          <cell r="F474" t="str">
            <v>NYSE</v>
          </cell>
          <cell r="G474" t="str">
            <v>CASI</v>
          </cell>
          <cell r="H474" t="str">
            <v>USA</v>
          </cell>
          <cell r="N474" t="str">
            <v>T-GND.NC</v>
          </cell>
          <cell r="O474">
            <v>15</v>
          </cell>
          <cell r="P474">
            <v>35482</v>
          </cell>
          <cell r="Q474" t="str">
            <v>T-GND</v>
          </cell>
          <cell r="R474" t="str">
            <v>USD</v>
          </cell>
          <cell r="S474" t="str">
            <v>Put Option</v>
          </cell>
          <cell r="U474" t="str">
            <v>Casinos</v>
          </cell>
          <cell r="V474" t="str">
            <v>UNITED STATES OF AMERICA</v>
          </cell>
          <cell r="W474" t="str">
            <v>NEW YORK STOCK EXCHANGE</v>
          </cell>
          <cell r="Y474" t="str">
            <v>U.S. Dollar</v>
          </cell>
          <cell r="AJ474" t="str">
            <v>E</v>
          </cell>
          <cell r="AR474" t="str">
            <v>T-GND.NC</v>
          </cell>
        </row>
        <row r="475">
          <cell r="A475" t="str">
            <v>T-GND.NE</v>
          </cell>
          <cell r="B475" t="str">
            <v>GND Feb 1997 25 Puts</v>
          </cell>
          <cell r="C475" t="str">
            <v>PUT</v>
          </cell>
          <cell r="D475">
            <v>100</v>
          </cell>
          <cell r="F475" t="str">
            <v>NYSE</v>
          </cell>
          <cell r="G475" t="str">
            <v>CASI</v>
          </cell>
          <cell r="H475" t="str">
            <v>USA</v>
          </cell>
          <cell r="N475" t="str">
            <v>T-GND.NE</v>
          </cell>
          <cell r="O475">
            <v>25</v>
          </cell>
          <cell r="P475">
            <v>35482</v>
          </cell>
          <cell r="Q475" t="str">
            <v>T-GND</v>
          </cell>
          <cell r="R475" t="str">
            <v>USD</v>
          </cell>
          <cell r="S475" t="str">
            <v>Put Option</v>
          </cell>
          <cell r="U475" t="str">
            <v>Casinos</v>
          </cell>
          <cell r="V475" t="str">
            <v>UNITED STATES OF AMERICA</v>
          </cell>
          <cell r="W475" t="str">
            <v>NEW YORK STOCK EXCHANGE</v>
          </cell>
          <cell r="Y475" t="str">
            <v>U.S. Dollar</v>
          </cell>
          <cell r="AJ475" t="str">
            <v>E</v>
          </cell>
          <cell r="AR475" t="str">
            <v>T-GND.NE</v>
          </cell>
        </row>
        <row r="476">
          <cell r="A476" t="str">
            <v>T-GND.NV</v>
          </cell>
          <cell r="B476" t="str">
            <v>GND Feb 1999 12.5 Puts</v>
          </cell>
          <cell r="C476" t="str">
            <v>PUT</v>
          </cell>
          <cell r="D476">
            <v>100</v>
          </cell>
          <cell r="F476" t="str">
            <v>NYSE</v>
          </cell>
          <cell r="G476" t="str">
            <v>CASI</v>
          </cell>
          <cell r="H476" t="str">
            <v>USA</v>
          </cell>
          <cell r="N476" t="str">
            <v>T-GND.NV</v>
          </cell>
          <cell r="O476">
            <v>12.5</v>
          </cell>
          <cell r="P476">
            <v>36210</v>
          </cell>
          <cell r="Q476" t="str">
            <v>T-GND</v>
          </cell>
          <cell r="R476" t="str">
            <v>USD</v>
          </cell>
          <cell r="S476" t="str">
            <v>Put Option</v>
          </cell>
          <cell r="U476" t="str">
            <v>Casinos</v>
          </cell>
          <cell r="V476" t="str">
            <v>UNITED STATES OF AMERICA</v>
          </cell>
          <cell r="W476" t="str">
            <v>NEW YORK STOCK EXCHANGE</v>
          </cell>
          <cell r="Y476" t="str">
            <v>U.S. Dollar</v>
          </cell>
          <cell r="AJ476" t="str">
            <v>E</v>
          </cell>
          <cell r="AR476" t="str">
            <v>T-GND.NV</v>
          </cell>
        </row>
        <row r="477">
          <cell r="A477" t="str">
            <v>T-GND.NW</v>
          </cell>
          <cell r="B477" t="str">
            <v>GND Feb 1997 17.5 Puts</v>
          </cell>
          <cell r="C477" t="str">
            <v>PUT</v>
          </cell>
          <cell r="D477">
            <v>100</v>
          </cell>
          <cell r="F477" t="str">
            <v>OTC</v>
          </cell>
          <cell r="G477" t="str">
            <v>CASI</v>
          </cell>
          <cell r="H477" t="str">
            <v>USA</v>
          </cell>
          <cell r="N477" t="str">
            <v>T-GND.NW</v>
          </cell>
          <cell r="O477">
            <v>17.5</v>
          </cell>
          <cell r="P477">
            <v>35482</v>
          </cell>
          <cell r="Q477" t="str">
            <v>T-GND</v>
          </cell>
          <cell r="R477" t="str">
            <v>USD</v>
          </cell>
          <cell r="S477" t="str">
            <v>Put Option</v>
          </cell>
          <cell r="U477" t="str">
            <v>Casinos</v>
          </cell>
          <cell r="V477" t="str">
            <v>UNITED STATES OF AMERICA</v>
          </cell>
          <cell r="W477" t="str">
            <v>OVER THE COUNTER</v>
          </cell>
          <cell r="Y477" t="str">
            <v>U.S. Dollar</v>
          </cell>
          <cell r="AJ477" t="str">
            <v>E</v>
          </cell>
          <cell r="AR477" t="str">
            <v>T-GND.NW</v>
          </cell>
        </row>
        <row r="478">
          <cell r="A478" t="str">
            <v>T-GND.NX</v>
          </cell>
          <cell r="B478" t="str">
            <v>GND Feb 1997 22.5 Puts</v>
          </cell>
          <cell r="C478" t="str">
            <v>PUT</v>
          </cell>
          <cell r="D478">
            <v>100</v>
          </cell>
          <cell r="F478" t="str">
            <v>NYSE</v>
          </cell>
          <cell r="G478" t="str">
            <v>CASI</v>
          </cell>
          <cell r="H478" t="str">
            <v>USA</v>
          </cell>
          <cell r="N478" t="str">
            <v>T-GND.NX</v>
          </cell>
          <cell r="O478">
            <v>22.5</v>
          </cell>
          <cell r="P478">
            <v>35482</v>
          </cell>
          <cell r="Q478" t="str">
            <v>T-GND</v>
          </cell>
          <cell r="R478" t="str">
            <v>USD</v>
          </cell>
          <cell r="S478" t="str">
            <v>Put Option</v>
          </cell>
          <cell r="U478" t="str">
            <v>Casinos</v>
          </cell>
          <cell r="V478" t="str">
            <v>UNITED STATES OF AMERICA</v>
          </cell>
          <cell r="W478" t="str">
            <v>NEW YORK STOCK EXCHANGE</v>
          </cell>
          <cell r="Y478" t="str">
            <v>U.S. Dollar</v>
          </cell>
          <cell r="AJ478" t="str">
            <v>E</v>
          </cell>
          <cell r="AR478" t="str">
            <v>T-GND.NX</v>
          </cell>
        </row>
        <row r="479">
          <cell r="A479" t="str">
            <v>T-GND.TE</v>
          </cell>
          <cell r="B479" t="str">
            <v>Grand Casinos Aug 1995 25 Puts</v>
          </cell>
          <cell r="C479" t="str">
            <v>CAL</v>
          </cell>
          <cell r="D479">
            <v>100</v>
          </cell>
          <cell r="F479" t="str">
            <v>NYSE</v>
          </cell>
          <cell r="G479" t="str">
            <v>CASI</v>
          </cell>
          <cell r="H479" t="str">
            <v>USA</v>
          </cell>
          <cell r="N479" t="str">
            <v>T-GND.TE</v>
          </cell>
          <cell r="O479">
            <v>25</v>
          </cell>
          <cell r="P479">
            <v>34929</v>
          </cell>
          <cell r="Q479" t="str">
            <v>T-GND</v>
          </cell>
          <cell r="R479" t="str">
            <v>USD</v>
          </cell>
          <cell r="S479" t="str">
            <v>Call Option</v>
          </cell>
          <cell r="U479" t="str">
            <v>Casinos</v>
          </cell>
          <cell r="V479" t="str">
            <v>UNITED STATES OF AMERICA</v>
          </cell>
          <cell r="W479" t="str">
            <v>NEW YORK STOCK EXCHANGE</v>
          </cell>
          <cell r="Y479" t="str">
            <v>U.S. Dollar</v>
          </cell>
          <cell r="AJ479" t="str">
            <v>E</v>
          </cell>
          <cell r="AR479" t="str">
            <v>T-GND.TE</v>
          </cell>
        </row>
        <row r="480">
          <cell r="A480" t="str">
            <v>T-GND.VW</v>
          </cell>
          <cell r="B480" t="str">
            <v>GND Oct 1996 17.5 Puts</v>
          </cell>
          <cell r="C480" t="str">
            <v>PUT</v>
          </cell>
          <cell r="D480">
            <v>100</v>
          </cell>
          <cell r="F480" t="str">
            <v>NYSE</v>
          </cell>
          <cell r="G480" t="str">
            <v>CASI</v>
          </cell>
          <cell r="H480" t="str">
            <v>USA</v>
          </cell>
          <cell r="N480" t="str">
            <v>T-GND.VW</v>
          </cell>
          <cell r="O480">
            <v>17.5</v>
          </cell>
          <cell r="P480">
            <v>35356</v>
          </cell>
          <cell r="Q480" t="str">
            <v>T-GND</v>
          </cell>
          <cell r="R480" t="str">
            <v>USD</v>
          </cell>
          <cell r="S480" t="str">
            <v>Put Option</v>
          </cell>
          <cell r="U480" t="str">
            <v>Casinos</v>
          </cell>
          <cell r="V480" t="str">
            <v>UNITED STATES OF AMERICA</v>
          </cell>
          <cell r="W480" t="str">
            <v>NEW YORK STOCK EXCHANGE</v>
          </cell>
          <cell r="Y480" t="str">
            <v>U.S. Dollar</v>
          </cell>
          <cell r="AJ480" t="str">
            <v>E</v>
          </cell>
          <cell r="AR480" t="str">
            <v>T-GND.VW</v>
          </cell>
        </row>
        <row r="481">
          <cell r="A481" t="str">
            <v>T-GNK</v>
          </cell>
          <cell r="B481" t="str">
            <v>Globalink, Inc.</v>
          </cell>
          <cell r="C481" t="str">
            <v>STK</v>
          </cell>
          <cell r="D481">
            <v>1</v>
          </cell>
          <cell r="F481" t="str">
            <v>NYSE</v>
          </cell>
          <cell r="G481" t="str">
            <v>TECH</v>
          </cell>
          <cell r="H481" t="str">
            <v>USA</v>
          </cell>
          <cell r="N481" t="str">
            <v>T-GNK</v>
          </cell>
          <cell r="R481" t="str">
            <v>USD</v>
          </cell>
          <cell r="S481" t="str">
            <v>Stock</v>
          </cell>
          <cell r="U481" t="str">
            <v>Technology</v>
          </cell>
          <cell r="V481" t="str">
            <v>UNITED STATES OF AMERICA</v>
          </cell>
          <cell r="W481" t="str">
            <v>NEW YORK STOCK EXCHANGE</v>
          </cell>
          <cell r="Y481" t="str">
            <v>U.S. Dollar</v>
          </cell>
          <cell r="AJ481" t="str">
            <v>E</v>
          </cell>
        </row>
        <row r="482">
          <cell r="A482" t="str">
            <v>T-GNV</v>
          </cell>
          <cell r="B482" t="str">
            <v xml:space="preserve">Geneva Steel      </v>
          </cell>
          <cell r="C482" t="str">
            <v>STK</v>
          </cell>
          <cell r="D482">
            <v>1</v>
          </cell>
          <cell r="F482" t="str">
            <v>NYSE</v>
          </cell>
          <cell r="G482" t="str">
            <v>METL</v>
          </cell>
          <cell r="H482" t="str">
            <v>USA</v>
          </cell>
          <cell r="N482" t="str">
            <v>T-GNV</v>
          </cell>
          <cell r="R482" t="str">
            <v>USD</v>
          </cell>
          <cell r="S482" t="str">
            <v>Stock</v>
          </cell>
          <cell r="U482" t="str">
            <v>Metals</v>
          </cell>
          <cell r="V482" t="str">
            <v>UNITED STATES OF AMERICA</v>
          </cell>
          <cell r="W482" t="str">
            <v>NEW YORK STOCK EXCHANGE</v>
          </cell>
          <cell r="Y482" t="str">
            <v>U.S. Dollar</v>
          </cell>
          <cell r="AJ482" t="str">
            <v>E</v>
          </cell>
        </row>
        <row r="483">
          <cell r="A483" t="str">
            <v>T-GP</v>
          </cell>
          <cell r="B483" t="str">
            <v xml:space="preserve">Georgia Pacific    </v>
          </cell>
          <cell r="C483" t="str">
            <v>STK</v>
          </cell>
          <cell r="D483">
            <v>1</v>
          </cell>
          <cell r="F483" t="str">
            <v>NYSE</v>
          </cell>
          <cell r="G483" t="str">
            <v>PAPR</v>
          </cell>
          <cell r="H483" t="str">
            <v>USA</v>
          </cell>
          <cell r="N483" t="str">
            <v>T-GP</v>
          </cell>
          <cell r="R483" t="str">
            <v>USD</v>
          </cell>
          <cell r="S483" t="str">
            <v>Stock</v>
          </cell>
          <cell r="U483" t="str">
            <v>Paper</v>
          </cell>
          <cell r="V483" t="str">
            <v>UNITED STATES OF AMERICA</v>
          </cell>
          <cell r="W483" t="str">
            <v>NEW YORK STOCK EXCHANGE</v>
          </cell>
          <cell r="Y483" t="str">
            <v>U.S. Dollar</v>
          </cell>
          <cell r="AJ483" t="str">
            <v>E</v>
          </cell>
        </row>
        <row r="484">
          <cell r="A484" t="str">
            <v>T-GPS</v>
          </cell>
          <cell r="B484" t="str">
            <v xml:space="preserve">Gap Stores         </v>
          </cell>
          <cell r="C484" t="str">
            <v>STK</v>
          </cell>
          <cell r="D484">
            <v>1</v>
          </cell>
          <cell r="F484" t="str">
            <v>NYSE</v>
          </cell>
          <cell r="G484" t="str">
            <v>RETA</v>
          </cell>
          <cell r="H484" t="str">
            <v>USA</v>
          </cell>
          <cell r="N484" t="str">
            <v>T-GPS</v>
          </cell>
          <cell r="R484" t="str">
            <v>USD</v>
          </cell>
          <cell r="S484" t="str">
            <v>Stock</v>
          </cell>
          <cell r="U484" t="str">
            <v>Retail &amp; Apparel</v>
          </cell>
          <cell r="V484" t="str">
            <v>UNITED STATES OF AMERICA</v>
          </cell>
          <cell r="W484" t="str">
            <v>NEW YORK STOCK EXCHANGE</v>
          </cell>
          <cell r="Y484" t="str">
            <v>U.S. Dollar</v>
          </cell>
          <cell r="AJ484" t="str">
            <v>E</v>
          </cell>
          <cell r="AR484" t="str">
            <v>T-GPS</v>
          </cell>
        </row>
        <row r="485">
          <cell r="A485" t="str">
            <v>T-GQZ.BL</v>
          </cell>
          <cell r="B485" t="str">
            <v>AVEI Feb 1998 60 Calls</v>
          </cell>
          <cell r="C485" t="str">
            <v>CAL</v>
          </cell>
          <cell r="D485">
            <v>100</v>
          </cell>
          <cell r="F485" t="str">
            <v>NYSE</v>
          </cell>
          <cell r="G485" t="str">
            <v>MEDS</v>
          </cell>
          <cell r="H485" t="str">
            <v>USA</v>
          </cell>
          <cell r="N485" t="str">
            <v>T-GQZ.BL</v>
          </cell>
          <cell r="O485">
            <v>60</v>
          </cell>
          <cell r="P485">
            <v>35846</v>
          </cell>
          <cell r="Q485" t="str">
            <v>T-AVEI</v>
          </cell>
          <cell r="R485" t="str">
            <v>USD</v>
          </cell>
          <cell r="S485" t="str">
            <v>Call Option</v>
          </cell>
          <cell r="U485" t="str">
            <v>Medical Supplies</v>
          </cell>
          <cell r="V485" t="str">
            <v>UNITED STATES OF AMERICA</v>
          </cell>
          <cell r="W485" t="str">
            <v>NEW YORK STOCK EXCHANGE</v>
          </cell>
          <cell r="Y485" t="str">
            <v>U.S. Dollar</v>
          </cell>
          <cell r="AJ485" t="str">
            <v>E</v>
          </cell>
          <cell r="AR485" t="str">
            <v>T-GQZ.BL</v>
          </cell>
        </row>
        <row r="486">
          <cell r="A486" t="str">
            <v>T-GQZ.EH</v>
          </cell>
          <cell r="B486" t="str">
            <v>AVEI May 1998 40 Calls</v>
          </cell>
          <cell r="C486" t="str">
            <v>CAL</v>
          </cell>
          <cell r="D486">
            <v>100</v>
          </cell>
          <cell r="F486" t="str">
            <v>NYSE</v>
          </cell>
          <cell r="G486" t="str">
            <v>MEDS</v>
          </cell>
          <cell r="H486" t="str">
            <v>USA</v>
          </cell>
          <cell r="N486" t="str">
            <v>T-GQZ.EH</v>
          </cell>
          <cell r="O486">
            <v>40</v>
          </cell>
          <cell r="P486">
            <v>35930</v>
          </cell>
          <cell r="Q486" t="str">
            <v>T-AVEI</v>
          </cell>
          <cell r="R486" t="str">
            <v>USD</v>
          </cell>
          <cell r="S486" t="str">
            <v>Call Option</v>
          </cell>
          <cell r="U486" t="str">
            <v>Medical Supplies</v>
          </cell>
          <cell r="V486" t="str">
            <v>UNITED STATES OF AMERICA</v>
          </cell>
          <cell r="W486" t="str">
            <v>NEW YORK STOCK EXCHANGE</v>
          </cell>
          <cell r="Y486" t="str">
            <v>U.S. Dollar</v>
          </cell>
          <cell r="AJ486" t="str">
            <v>E</v>
          </cell>
          <cell r="AR486" t="str">
            <v>T-GQZ.EH</v>
          </cell>
        </row>
        <row r="487">
          <cell r="A487" t="str">
            <v>T-GQZ.PU</v>
          </cell>
          <cell r="B487" t="str">
            <v>AVEI Apr 1998 37.5 Puts</v>
          </cell>
          <cell r="C487" t="str">
            <v>PUT</v>
          </cell>
          <cell r="D487">
            <v>100</v>
          </cell>
          <cell r="F487" t="str">
            <v>NYSE</v>
          </cell>
          <cell r="G487" t="str">
            <v>MEDS</v>
          </cell>
          <cell r="H487" t="str">
            <v>USA</v>
          </cell>
          <cell r="N487" t="str">
            <v>T-GQZ.PU</v>
          </cell>
          <cell r="O487">
            <v>37.5</v>
          </cell>
          <cell r="P487">
            <v>35902</v>
          </cell>
          <cell r="Q487" t="str">
            <v>T-AVEI</v>
          </cell>
          <cell r="R487" t="str">
            <v>USD</v>
          </cell>
          <cell r="S487" t="str">
            <v>Put Option</v>
          </cell>
          <cell r="U487" t="str">
            <v>Medical Supplies</v>
          </cell>
          <cell r="V487" t="str">
            <v>UNITED STATES OF AMERICA</v>
          </cell>
          <cell r="W487" t="str">
            <v>NEW YORK STOCK EXCHANGE</v>
          </cell>
          <cell r="Y487" t="str">
            <v>U.S. Dollar</v>
          </cell>
          <cell r="AJ487" t="str">
            <v>E</v>
          </cell>
          <cell r="AR487" t="str">
            <v>T-GQZ.PU</v>
          </cell>
        </row>
        <row r="488">
          <cell r="A488" t="str">
            <v>T-GQZ.QG</v>
          </cell>
          <cell r="B488" t="str">
            <v>AVEI May 1998 35 Puts</v>
          </cell>
          <cell r="C488" t="str">
            <v>PUT</v>
          </cell>
          <cell r="D488">
            <v>100</v>
          </cell>
          <cell r="F488" t="str">
            <v>NYSE</v>
          </cell>
          <cell r="G488" t="str">
            <v>MEDS</v>
          </cell>
          <cell r="H488" t="str">
            <v>USA</v>
          </cell>
          <cell r="N488" t="str">
            <v>T-GQZ.QG</v>
          </cell>
          <cell r="O488">
            <v>35</v>
          </cell>
          <cell r="P488">
            <v>35930</v>
          </cell>
          <cell r="Q488" t="str">
            <v>T-AVEI</v>
          </cell>
          <cell r="R488" t="str">
            <v>USD</v>
          </cell>
          <cell r="S488" t="str">
            <v>Put Option</v>
          </cell>
          <cell r="U488" t="str">
            <v>Medical Supplies</v>
          </cell>
          <cell r="V488" t="str">
            <v>UNITED STATES OF AMERICA</v>
          </cell>
          <cell r="W488" t="str">
            <v>NEW YORK STOCK EXCHANGE</v>
          </cell>
          <cell r="Y488" t="str">
            <v>U.S. Dollar</v>
          </cell>
          <cell r="AJ488" t="str">
            <v>E</v>
          </cell>
          <cell r="AR488" t="str">
            <v>T-GQZ.QG</v>
          </cell>
        </row>
        <row r="489">
          <cell r="A489" t="str">
            <v>T-GQZ.RG</v>
          </cell>
          <cell r="B489" t="str">
            <v>AVEI June 1998 35 Puts</v>
          </cell>
          <cell r="C489" t="str">
            <v>PUT</v>
          </cell>
          <cell r="D489">
            <v>100</v>
          </cell>
          <cell r="F489" t="str">
            <v>NYSE</v>
          </cell>
          <cell r="G489" t="str">
            <v>MEDS</v>
          </cell>
          <cell r="H489" t="str">
            <v>USA</v>
          </cell>
          <cell r="N489" t="str">
            <v>T-GQZ.RG</v>
          </cell>
          <cell r="O489">
            <v>35</v>
          </cell>
          <cell r="P489">
            <v>35965</v>
          </cell>
          <cell r="Q489" t="str">
            <v>T-AVEI</v>
          </cell>
          <cell r="R489" t="str">
            <v>USD</v>
          </cell>
          <cell r="S489" t="str">
            <v>Put Option</v>
          </cell>
          <cell r="U489" t="str">
            <v>Medical Supplies</v>
          </cell>
          <cell r="V489" t="str">
            <v>UNITED STATES OF AMERICA</v>
          </cell>
          <cell r="W489" t="str">
            <v>NEW YORK STOCK EXCHANGE</v>
          </cell>
          <cell r="Y489" t="str">
            <v>U.S. Dollar</v>
          </cell>
          <cell r="AJ489" t="str">
            <v>E</v>
          </cell>
          <cell r="AR489" t="str">
            <v>T-GQZ.RG</v>
          </cell>
        </row>
        <row r="490">
          <cell r="A490" t="str">
            <v>T-GQZ.SZ</v>
          </cell>
          <cell r="B490" t="str">
            <v>AVEI Jul 1998 32.5 Puts</v>
          </cell>
          <cell r="C490" t="str">
            <v>PUT</v>
          </cell>
          <cell r="D490">
            <v>100</v>
          </cell>
          <cell r="F490" t="str">
            <v>NYSE</v>
          </cell>
          <cell r="G490" t="str">
            <v>MEDS</v>
          </cell>
          <cell r="H490" t="str">
            <v>USA</v>
          </cell>
          <cell r="N490" t="str">
            <v>T-GQZ.SZ</v>
          </cell>
          <cell r="O490">
            <v>32.5</v>
          </cell>
          <cell r="P490">
            <v>35993</v>
          </cell>
          <cell r="Q490" t="str">
            <v>T-AVEI</v>
          </cell>
          <cell r="R490" t="str">
            <v>USD</v>
          </cell>
          <cell r="S490" t="str">
            <v>Put Option</v>
          </cell>
          <cell r="U490" t="str">
            <v>Medical Supplies</v>
          </cell>
          <cell r="V490" t="str">
            <v>UNITED STATES OF AMERICA</v>
          </cell>
          <cell r="W490" t="str">
            <v>NEW YORK STOCK EXCHANGE</v>
          </cell>
          <cell r="Y490" t="str">
            <v>U.S. Dollar</v>
          </cell>
          <cell r="AJ490" t="str">
            <v>E</v>
          </cell>
          <cell r="AR490" t="str">
            <v>T-GQZ.SZ</v>
          </cell>
        </row>
        <row r="491">
          <cell r="A491" t="str">
            <v>T-GRNC</v>
          </cell>
          <cell r="B491" t="str">
            <v>GranCare</v>
          </cell>
          <cell r="C491" t="str">
            <v>STK</v>
          </cell>
          <cell r="D491">
            <v>1</v>
          </cell>
          <cell r="F491" t="str">
            <v>OTC</v>
          </cell>
          <cell r="G491" t="str">
            <v>HEAL</v>
          </cell>
          <cell r="H491" t="str">
            <v>USA</v>
          </cell>
          <cell r="N491" t="str">
            <v>T-GRNC</v>
          </cell>
          <cell r="R491" t="str">
            <v>USD</v>
          </cell>
          <cell r="S491" t="str">
            <v>Stock</v>
          </cell>
          <cell r="U491" t="str">
            <v>Healthcare</v>
          </cell>
          <cell r="V491" t="str">
            <v>UNITED STATES OF AMERICA</v>
          </cell>
          <cell r="W491" t="str">
            <v>OVER THE COUNTER</v>
          </cell>
          <cell r="Y491" t="str">
            <v>U.S. Dollar</v>
          </cell>
          <cell r="AJ491" t="str">
            <v>E</v>
          </cell>
        </row>
        <row r="492">
          <cell r="A492" t="str">
            <v>T-GRND</v>
          </cell>
          <cell r="B492" t="str">
            <v>Grand Casinos, Inc.</v>
          </cell>
          <cell r="C492" t="str">
            <v>STK</v>
          </cell>
          <cell r="D492">
            <v>1</v>
          </cell>
          <cell r="F492" t="str">
            <v>OTC</v>
          </cell>
          <cell r="G492" t="str">
            <v>CASI</v>
          </cell>
          <cell r="H492" t="str">
            <v>USA</v>
          </cell>
          <cell r="N492" t="str">
            <v>T-GRND</v>
          </cell>
          <cell r="R492" t="str">
            <v>USD</v>
          </cell>
          <cell r="S492" t="str">
            <v>Stock</v>
          </cell>
          <cell r="U492" t="str">
            <v>Casinos</v>
          </cell>
          <cell r="V492" t="str">
            <v>UNITED STATES OF AMERICA</v>
          </cell>
          <cell r="W492" t="str">
            <v>OVER THE COUNTER</v>
          </cell>
          <cell r="Y492" t="str">
            <v>U.S. Dollar</v>
          </cell>
          <cell r="AJ492" t="str">
            <v>E</v>
          </cell>
        </row>
        <row r="493">
          <cell r="A493" t="str">
            <v>T-GRNT</v>
          </cell>
          <cell r="B493" t="str">
            <v>Grant Tensor Geophysical</v>
          </cell>
          <cell r="C493" t="str">
            <v>STK</v>
          </cell>
          <cell r="D493">
            <v>1</v>
          </cell>
          <cell r="F493" t="str">
            <v>OTC</v>
          </cell>
          <cell r="G493" t="str">
            <v>ENER</v>
          </cell>
          <cell r="H493" t="str">
            <v>USA</v>
          </cell>
          <cell r="N493" t="str">
            <v>T-GRNT</v>
          </cell>
          <cell r="R493" t="str">
            <v>USD</v>
          </cell>
          <cell r="S493" t="str">
            <v>Stock</v>
          </cell>
          <cell r="U493" t="str">
            <v>Energy</v>
          </cell>
          <cell r="V493" t="str">
            <v>UNITED STATES OF AMERICA</v>
          </cell>
          <cell r="W493" t="str">
            <v>OVER THE COUNTER</v>
          </cell>
          <cell r="Y493" t="str">
            <v>U.S. Dollar</v>
          </cell>
          <cell r="AJ493" t="str">
            <v>E</v>
          </cell>
        </row>
        <row r="494">
          <cell r="A494" t="str">
            <v>T-GRO</v>
          </cell>
          <cell r="B494" t="str">
            <v>Grow Group</v>
          </cell>
          <cell r="C494" t="str">
            <v>STK</v>
          </cell>
          <cell r="D494">
            <v>1</v>
          </cell>
          <cell r="F494" t="str">
            <v>NYSE</v>
          </cell>
          <cell r="G494" t="str">
            <v>CHEM</v>
          </cell>
          <cell r="H494" t="str">
            <v>USA</v>
          </cell>
          <cell r="N494" t="str">
            <v>T-GRO</v>
          </cell>
          <cell r="R494" t="str">
            <v>USD</v>
          </cell>
          <cell r="S494" t="str">
            <v>Stock</v>
          </cell>
          <cell r="U494" t="str">
            <v>Chemicals</v>
          </cell>
          <cell r="V494" t="str">
            <v>UNITED STATES OF AMERICA</v>
          </cell>
          <cell r="W494" t="str">
            <v>NEW YORK STOCK EXCHANGE</v>
          </cell>
          <cell r="Y494" t="str">
            <v>U.S. Dollar</v>
          </cell>
          <cell r="AJ494" t="str">
            <v>E</v>
          </cell>
        </row>
        <row r="495">
          <cell r="A495" t="str">
            <v>T-GSMS</v>
          </cell>
          <cell r="B495" t="str">
            <v>Gulf South Medical Supply</v>
          </cell>
          <cell r="C495" t="str">
            <v>STK</v>
          </cell>
          <cell r="D495">
            <v>1</v>
          </cell>
          <cell r="F495" t="str">
            <v>OTC</v>
          </cell>
          <cell r="G495" t="str">
            <v>MEDS</v>
          </cell>
          <cell r="H495" t="str">
            <v>USA</v>
          </cell>
          <cell r="N495" t="str">
            <v>T-GSMS</v>
          </cell>
          <cell r="R495" t="str">
            <v>USD</v>
          </cell>
          <cell r="S495" t="str">
            <v>Stock</v>
          </cell>
          <cell r="U495" t="str">
            <v>Medical Supplies</v>
          </cell>
          <cell r="V495" t="str">
            <v>UNITED STATES OF AMERICA</v>
          </cell>
          <cell r="W495" t="str">
            <v>OVER THE COUNTER</v>
          </cell>
          <cell r="Y495" t="str">
            <v>U.S. Dollar</v>
          </cell>
          <cell r="AJ495" t="str">
            <v>E</v>
          </cell>
        </row>
        <row r="496">
          <cell r="A496" t="str">
            <v>T-GTK</v>
          </cell>
          <cell r="B496" t="str">
            <v>GTECH Corporation</v>
          </cell>
          <cell r="C496" t="str">
            <v>STK</v>
          </cell>
          <cell r="D496">
            <v>1</v>
          </cell>
          <cell r="F496" t="str">
            <v>NYSE</v>
          </cell>
          <cell r="G496" t="str">
            <v>INFO</v>
          </cell>
          <cell r="H496" t="str">
            <v>USA</v>
          </cell>
          <cell r="N496" t="str">
            <v>T-GTK</v>
          </cell>
          <cell r="R496" t="str">
            <v>USD</v>
          </cell>
          <cell r="S496" t="str">
            <v>Stock</v>
          </cell>
          <cell r="U496" t="str">
            <v>Information Services</v>
          </cell>
          <cell r="V496" t="str">
            <v>UNITED STATES OF AMERICA</v>
          </cell>
          <cell r="W496" t="str">
            <v>NEW YORK STOCK EXCHANGE</v>
          </cell>
          <cell r="Y496" t="str">
            <v>U.S. Dollar</v>
          </cell>
          <cell r="AJ496" t="str">
            <v>E</v>
          </cell>
          <cell r="AR496" t="str">
            <v>T-GTK</v>
          </cell>
        </row>
        <row r="497">
          <cell r="A497" t="str">
            <v>T-GTOS</v>
          </cell>
          <cell r="B497" t="str">
            <v>Gantos</v>
          </cell>
          <cell r="C497" t="str">
            <v>STK</v>
          </cell>
          <cell r="D497">
            <v>1</v>
          </cell>
          <cell r="F497" t="str">
            <v>OTC</v>
          </cell>
          <cell r="G497" t="str">
            <v>RETA</v>
          </cell>
          <cell r="H497" t="str">
            <v>USA</v>
          </cell>
          <cell r="N497" t="str">
            <v>T-GTOS</v>
          </cell>
          <cell r="R497" t="str">
            <v>USD</v>
          </cell>
          <cell r="S497" t="str">
            <v>Stock</v>
          </cell>
          <cell r="U497" t="str">
            <v>Retail</v>
          </cell>
          <cell r="V497" t="str">
            <v>UNITED STATES OF AMERICA</v>
          </cell>
          <cell r="W497" t="str">
            <v>OVER THE COUNTER</v>
          </cell>
          <cell r="Y497" t="str">
            <v>U.S. Dollar</v>
          </cell>
          <cell r="AJ497" t="str">
            <v>E</v>
          </cell>
          <cell r="AR497" t="str">
            <v>T-GTOS</v>
          </cell>
        </row>
        <row r="498">
          <cell r="A498" t="str">
            <v>T-GTW</v>
          </cell>
          <cell r="B498" t="str">
            <v>Gateway</v>
          </cell>
          <cell r="C498" t="str">
            <v>STK</v>
          </cell>
          <cell r="D498">
            <v>1</v>
          </cell>
          <cell r="F498" t="str">
            <v>NYSE</v>
          </cell>
          <cell r="G498" t="str">
            <v>TECH</v>
          </cell>
          <cell r="H498" t="str">
            <v>USA</v>
          </cell>
          <cell r="N498" t="str">
            <v>T-GTW</v>
          </cell>
          <cell r="R498" t="str">
            <v>USD</v>
          </cell>
          <cell r="S498" t="str">
            <v>Stock</v>
          </cell>
          <cell r="U498" t="str">
            <v>Technology</v>
          </cell>
          <cell r="V498" t="str">
            <v>UNITED STATES OF AMERICA</v>
          </cell>
          <cell r="W498" t="str">
            <v>NEW YORK STOCK EXCHANGE</v>
          </cell>
          <cell r="Y498" t="str">
            <v>U.S. Dollar</v>
          </cell>
          <cell r="AJ498" t="str">
            <v>E</v>
          </cell>
          <cell r="AR498" t="str">
            <v>T-GTW</v>
          </cell>
        </row>
        <row r="499">
          <cell r="A499" t="str">
            <v>T-GTW.BN</v>
          </cell>
          <cell r="B499" t="str">
            <v>GTW Feb 1999 70 Calls</v>
          </cell>
          <cell r="C499" t="str">
            <v>CAL</v>
          </cell>
          <cell r="D499">
            <v>100</v>
          </cell>
          <cell r="F499" t="str">
            <v>NYSE</v>
          </cell>
          <cell r="G499" t="str">
            <v>TECH</v>
          </cell>
          <cell r="H499" t="str">
            <v>USA</v>
          </cell>
          <cell r="N499" t="str">
            <v>T-GTW.BN</v>
          </cell>
          <cell r="O499">
            <v>70</v>
          </cell>
          <cell r="P499">
            <v>36210</v>
          </cell>
          <cell r="Q499" t="str">
            <v>T-GATE</v>
          </cell>
          <cell r="R499" t="str">
            <v>USD</v>
          </cell>
          <cell r="S499" t="str">
            <v>Call Option</v>
          </cell>
          <cell r="U499" t="str">
            <v>Technology</v>
          </cell>
          <cell r="V499" t="str">
            <v>UNITED STATES OF AMERICA</v>
          </cell>
          <cell r="W499" t="str">
            <v>NEW YORK STOCK EXCHANGE</v>
          </cell>
          <cell r="Y499" t="str">
            <v>U.S. Dollar</v>
          </cell>
          <cell r="AJ499" t="str">
            <v>E</v>
          </cell>
          <cell r="AR499" t="str">
            <v>T-GTW.BN</v>
          </cell>
        </row>
        <row r="500">
          <cell r="A500" t="str">
            <v>T-GTW.IH</v>
          </cell>
          <cell r="B500" t="str">
            <v>GTW Sep 1998 40 Calls</v>
          </cell>
          <cell r="C500" t="str">
            <v>CAL</v>
          </cell>
          <cell r="D500">
            <v>100</v>
          </cell>
          <cell r="F500" t="str">
            <v>NYSE</v>
          </cell>
          <cell r="G500" t="str">
            <v>TECH</v>
          </cell>
          <cell r="H500" t="str">
            <v>USA</v>
          </cell>
          <cell r="N500" t="str">
            <v>T-GTW.IH</v>
          </cell>
          <cell r="O500">
            <v>40</v>
          </cell>
          <cell r="P500">
            <v>36056</v>
          </cell>
          <cell r="Q500" t="str">
            <v>T-GTW</v>
          </cell>
          <cell r="R500" t="str">
            <v>USD</v>
          </cell>
          <cell r="S500" t="str">
            <v>Call Option</v>
          </cell>
          <cell r="U500" t="str">
            <v>Technology</v>
          </cell>
          <cell r="V500" t="str">
            <v>UNITED STATES OF AMERICA</v>
          </cell>
          <cell r="W500" t="str">
            <v>NEW YORK STOCK EXCHANGE</v>
          </cell>
          <cell r="Y500" t="str">
            <v>U.S. Dollar</v>
          </cell>
          <cell r="AJ500" t="str">
            <v>E</v>
          </cell>
          <cell r="AR500" t="str">
            <v>T-GTW.IH</v>
          </cell>
        </row>
        <row r="501">
          <cell r="A501" t="str">
            <v>T-GTW.JK</v>
          </cell>
          <cell r="B501" t="str">
            <v>GTW Oct 1998 55 Calls</v>
          </cell>
          <cell r="C501" t="str">
            <v>CAL</v>
          </cell>
          <cell r="D501">
            <v>100</v>
          </cell>
          <cell r="F501" t="str">
            <v>NYSE</v>
          </cell>
          <cell r="G501" t="str">
            <v>TECH</v>
          </cell>
          <cell r="H501" t="str">
            <v>USA</v>
          </cell>
          <cell r="N501" t="str">
            <v>T-GTW.JK</v>
          </cell>
          <cell r="O501">
            <v>55</v>
          </cell>
          <cell r="P501">
            <v>36084</v>
          </cell>
          <cell r="Q501" t="str">
            <v>T-GTW</v>
          </cell>
          <cell r="R501" t="str">
            <v>USD</v>
          </cell>
          <cell r="S501" t="str">
            <v>Call Option</v>
          </cell>
          <cell r="U501" t="str">
            <v>Technology</v>
          </cell>
          <cell r="V501" t="str">
            <v>UNITED STATES OF AMERICA</v>
          </cell>
          <cell r="W501" t="str">
            <v>NEW YORK STOCK EXCHANGE</v>
          </cell>
          <cell r="Y501" t="str">
            <v>U.S. Dollar</v>
          </cell>
          <cell r="AJ501" t="str">
            <v>E</v>
          </cell>
          <cell r="AR501" t="str">
            <v>T-GTW.JK</v>
          </cell>
        </row>
        <row r="502">
          <cell r="A502" t="str">
            <v>T-GUMM</v>
          </cell>
          <cell r="B502" t="str">
            <v>Gumtech International</v>
          </cell>
          <cell r="C502" t="str">
            <v>STK</v>
          </cell>
          <cell r="D502">
            <v>1</v>
          </cell>
          <cell r="F502" t="str">
            <v>OTC</v>
          </cell>
          <cell r="G502" t="str">
            <v>FOOD</v>
          </cell>
          <cell r="H502" t="str">
            <v>USA</v>
          </cell>
          <cell r="N502" t="str">
            <v>T-GUMM</v>
          </cell>
          <cell r="R502" t="str">
            <v>USD</v>
          </cell>
          <cell r="S502" t="str">
            <v>Stock</v>
          </cell>
          <cell r="U502" t="str">
            <v>Food &amp; Beverage</v>
          </cell>
          <cell r="V502" t="str">
            <v>UNITED STATES OF AMERICA</v>
          </cell>
          <cell r="W502" t="str">
            <v>OVER THE COUNTER</v>
          </cell>
          <cell r="Y502" t="str">
            <v>U.S. Dollar</v>
          </cell>
          <cell r="AJ502" t="str">
            <v>E</v>
          </cell>
          <cell r="AR502" t="str">
            <v>T-GUMM</v>
          </cell>
        </row>
        <row r="503">
          <cell r="A503" t="str">
            <v>T-GWF</v>
          </cell>
          <cell r="B503" t="str">
            <v>Great Western Financial</v>
          </cell>
          <cell r="C503" t="str">
            <v>STK</v>
          </cell>
          <cell r="D503">
            <v>1</v>
          </cell>
          <cell r="F503" t="str">
            <v>NYSE</v>
          </cell>
          <cell r="G503" t="str">
            <v>FINL</v>
          </cell>
          <cell r="H503" t="str">
            <v>USA</v>
          </cell>
          <cell r="N503" t="str">
            <v>T-GWF</v>
          </cell>
          <cell r="R503" t="str">
            <v>USD</v>
          </cell>
          <cell r="S503" t="str">
            <v>Stock</v>
          </cell>
          <cell r="U503" t="str">
            <v>Financial</v>
          </cell>
          <cell r="V503" t="str">
            <v>UNITED STATES OF AMERICA</v>
          </cell>
          <cell r="W503" t="str">
            <v>NEW YORK STOCK EXCHANGE</v>
          </cell>
          <cell r="Y503" t="str">
            <v>U.S. Dollar</v>
          </cell>
          <cell r="AJ503" t="str">
            <v>E</v>
          </cell>
        </row>
        <row r="504">
          <cell r="A504" t="str">
            <v>T-GYMB</v>
          </cell>
          <cell r="B504" t="str">
            <v>Gymboree Corp.</v>
          </cell>
          <cell r="C504" t="str">
            <v>STK</v>
          </cell>
          <cell r="D504">
            <v>1</v>
          </cell>
          <cell r="F504" t="str">
            <v>OTC</v>
          </cell>
          <cell r="G504" t="str">
            <v>RETA</v>
          </cell>
          <cell r="H504" t="str">
            <v>USA</v>
          </cell>
          <cell r="N504" t="str">
            <v>T-GYMB</v>
          </cell>
          <cell r="R504" t="str">
            <v>USD</v>
          </cell>
          <cell r="S504" t="str">
            <v>Stock</v>
          </cell>
          <cell r="U504" t="str">
            <v>Retail</v>
          </cell>
          <cell r="V504" t="str">
            <v>UNITED STATES OF AMERICA</v>
          </cell>
          <cell r="W504" t="str">
            <v>OVER THE COUNTER</v>
          </cell>
          <cell r="Y504" t="str">
            <v>U.S. Dollar</v>
          </cell>
          <cell r="AJ504" t="str">
            <v>E</v>
          </cell>
        </row>
        <row r="505">
          <cell r="A505" t="str">
            <v>T-GZG.NV</v>
          </cell>
          <cell r="B505" t="str">
            <v>GND Feb. 1999 12.5 Puts (GZG Series)</v>
          </cell>
          <cell r="C505" t="str">
            <v>PUT</v>
          </cell>
          <cell r="D505">
            <v>100</v>
          </cell>
          <cell r="F505" t="str">
            <v>NYSE</v>
          </cell>
          <cell r="G505" t="str">
            <v>CASI</v>
          </cell>
          <cell r="H505" t="str">
            <v>USA</v>
          </cell>
          <cell r="N505" t="str">
            <v>T-GZG.NV</v>
          </cell>
          <cell r="O505">
            <v>12.5</v>
          </cell>
          <cell r="P505">
            <v>36210</v>
          </cell>
          <cell r="Q505" t="str">
            <v>T-GND</v>
          </cell>
          <cell r="R505" t="str">
            <v>USD</v>
          </cell>
          <cell r="S505" t="str">
            <v>Put Option</v>
          </cell>
          <cell r="U505" t="str">
            <v>Casinos</v>
          </cell>
          <cell r="V505" t="str">
            <v>UNITED STATES OF AMERICA</v>
          </cell>
          <cell r="W505" t="str">
            <v>NEW YORK STOCK EXCHANGE</v>
          </cell>
          <cell r="Y505" t="str">
            <v>U.S. Dollar</v>
          </cell>
          <cell r="AJ505" t="str">
            <v>E</v>
          </cell>
          <cell r="AR505" t="str">
            <v>T-GZG.NV</v>
          </cell>
        </row>
        <row r="506">
          <cell r="A506" t="str">
            <v>T-GZSP</v>
          </cell>
          <cell r="B506" t="str">
            <v>Genzyme Surgical Products</v>
          </cell>
          <cell r="C506" t="str">
            <v>STK</v>
          </cell>
          <cell r="D506">
            <v>1</v>
          </cell>
          <cell r="F506" t="str">
            <v>OTC</v>
          </cell>
          <cell r="G506" t="str">
            <v>MEDS</v>
          </cell>
          <cell r="H506" t="str">
            <v>USA</v>
          </cell>
          <cell r="N506" t="str">
            <v>T-GZSP</v>
          </cell>
          <cell r="R506" t="str">
            <v>USD</v>
          </cell>
          <cell r="S506" t="str">
            <v>Stock</v>
          </cell>
          <cell r="U506" t="str">
            <v>Medical Products</v>
          </cell>
          <cell r="V506" t="str">
            <v>UNITED STATES OF AMERICA</v>
          </cell>
          <cell r="W506" t="str">
            <v>OVER THE COUNTER</v>
          </cell>
          <cell r="Y506" t="str">
            <v>U.S. Dollar</v>
          </cell>
          <cell r="AJ506" t="str">
            <v>E</v>
          </cell>
          <cell r="AR506" t="str">
            <v>T-GZSP</v>
          </cell>
        </row>
        <row r="507">
          <cell r="A507" t="str">
            <v>T-HATV</v>
          </cell>
          <cell r="B507" t="str">
            <v>Hearst Argyle TV</v>
          </cell>
          <cell r="C507" t="str">
            <v>STK</v>
          </cell>
          <cell r="D507">
            <v>1</v>
          </cell>
          <cell r="F507" t="str">
            <v>OTC</v>
          </cell>
          <cell r="G507" t="str">
            <v>ENTM</v>
          </cell>
          <cell r="H507" t="str">
            <v>USA</v>
          </cell>
          <cell r="J507" t="str">
            <v>422317107</v>
          </cell>
          <cell r="N507" t="str">
            <v>T-HATV</v>
          </cell>
          <cell r="R507" t="str">
            <v>USD</v>
          </cell>
          <cell r="S507" t="str">
            <v>Stock</v>
          </cell>
          <cell r="U507" t="str">
            <v>Entertainment</v>
          </cell>
          <cell r="V507" t="str">
            <v>UNITED STATES OF AMERICA</v>
          </cell>
          <cell r="W507" t="str">
            <v>OVER THE COUNTER</v>
          </cell>
          <cell r="Y507" t="str">
            <v>U.S. Dollar</v>
          </cell>
          <cell r="AJ507" t="str">
            <v>E</v>
          </cell>
          <cell r="AR507" t="str">
            <v>T-HATV</v>
          </cell>
        </row>
        <row r="508">
          <cell r="A508" t="str">
            <v>T-HBOC</v>
          </cell>
          <cell r="B508" t="str">
            <v xml:space="preserve">H B O &amp; Co.  </v>
          </cell>
          <cell r="C508" t="str">
            <v>STK</v>
          </cell>
          <cell r="D508">
            <v>1</v>
          </cell>
          <cell r="F508" t="str">
            <v>OTC</v>
          </cell>
          <cell r="G508" t="str">
            <v>INFO</v>
          </cell>
          <cell r="H508" t="str">
            <v>USA</v>
          </cell>
          <cell r="J508" t="str">
            <v>404100109</v>
          </cell>
          <cell r="N508" t="str">
            <v>T-HBOC</v>
          </cell>
          <cell r="R508" t="str">
            <v>USD</v>
          </cell>
          <cell r="S508" t="str">
            <v>Stock</v>
          </cell>
          <cell r="U508" t="str">
            <v>Information Services</v>
          </cell>
          <cell r="V508" t="str">
            <v>UNITED STATES OF AMERICA</v>
          </cell>
          <cell r="W508" t="str">
            <v>OVER THE COUNTER</v>
          </cell>
          <cell r="Y508" t="str">
            <v>U.S. Dollar</v>
          </cell>
          <cell r="AJ508" t="str">
            <v>E</v>
          </cell>
          <cell r="AR508" t="str">
            <v>T-HBOC</v>
          </cell>
        </row>
        <row r="509">
          <cell r="A509" t="str">
            <v>T-HBOC.C1</v>
          </cell>
          <cell r="B509" t="str">
            <v>HBO 6/11/96 108.25 Euro Calls</v>
          </cell>
          <cell r="C509" t="str">
            <v>CAL</v>
          </cell>
          <cell r="D509">
            <v>100</v>
          </cell>
          <cell r="F509" t="str">
            <v>OTC</v>
          </cell>
          <cell r="G509" t="str">
            <v>HCIS</v>
          </cell>
          <cell r="H509" t="str">
            <v>USA</v>
          </cell>
          <cell r="N509" t="str">
            <v>T-HBOC.C1</v>
          </cell>
          <cell r="O509">
            <v>108.25</v>
          </cell>
          <cell r="P509">
            <v>35227</v>
          </cell>
          <cell r="Q509" t="str">
            <v>T-HBOC</v>
          </cell>
          <cell r="R509" t="str">
            <v>USD</v>
          </cell>
          <cell r="S509" t="str">
            <v>Call Option</v>
          </cell>
          <cell r="U509" t="str">
            <v>Health Care Info Sys</v>
          </cell>
          <cell r="V509" t="str">
            <v>UNITED STATES OF AMERICA</v>
          </cell>
          <cell r="W509" t="str">
            <v>OVER THE COUNTER</v>
          </cell>
          <cell r="Y509" t="str">
            <v>U.S. Dollar</v>
          </cell>
          <cell r="AJ509" t="str">
            <v>E</v>
          </cell>
          <cell r="AR509" t="str">
            <v>T-HBOC.C1</v>
          </cell>
        </row>
        <row r="510">
          <cell r="A510" t="str">
            <v>T-HBOC.P1</v>
          </cell>
          <cell r="B510" t="str">
            <v>HBO 6/11/96 108.25 Euro Puts</v>
          </cell>
          <cell r="C510" t="str">
            <v>PUT</v>
          </cell>
          <cell r="D510">
            <v>100</v>
          </cell>
          <cell r="F510" t="str">
            <v>OTC</v>
          </cell>
          <cell r="G510" t="str">
            <v>HCIS</v>
          </cell>
          <cell r="H510" t="str">
            <v>USA</v>
          </cell>
          <cell r="N510" t="str">
            <v>T-HBOC.P1</v>
          </cell>
          <cell r="O510">
            <v>108.25</v>
          </cell>
          <cell r="P510">
            <v>35227</v>
          </cell>
          <cell r="Q510" t="str">
            <v>T-HBOC</v>
          </cell>
          <cell r="R510" t="str">
            <v>USD</v>
          </cell>
          <cell r="S510" t="str">
            <v>Put Option</v>
          </cell>
          <cell r="U510" t="str">
            <v>Health Care Info Sys</v>
          </cell>
          <cell r="V510" t="str">
            <v>UNITED STATES OF AMERICA</v>
          </cell>
          <cell r="W510" t="str">
            <v>OVER THE COUNTER</v>
          </cell>
          <cell r="Y510" t="str">
            <v>U.S. Dollar</v>
          </cell>
          <cell r="AJ510" t="str">
            <v>E</v>
          </cell>
          <cell r="AR510" t="str">
            <v>T-HBOC.P1</v>
          </cell>
        </row>
        <row r="511">
          <cell r="A511" t="str">
            <v>T-HBQ.BV</v>
          </cell>
          <cell r="B511" t="str">
            <v>HBOC Feb 1998 42.5 Calls</v>
          </cell>
          <cell r="C511" t="str">
            <v>CAL</v>
          </cell>
          <cell r="D511">
            <v>100</v>
          </cell>
          <cell r="F511" t="str">
            <v>NYSE</v>
          </cell>
          <cell r="G511" t="str">
            <v>HCIS</v>
          </cell>
          <cell r="H511" t="str">
            <v>USA</v>
          </cell>
          <cell r="N511" t="str">
            <v>T-HBQ.BV</v>
          </cell>
          <cell r="O511">
            <v>42.5</v>
          </cell>
          <cell r="P511">
            <v>35846</v>
          </cell>
          <cell r="Q511" t="str">
            <v>T-HBOC</v>
          </cell>
          <cell r="R511" t="str">
            <v>USD</v>
          </cell>
          <cell r="S511" t="str">
            <v>Call Option</v>
          </cell>
          <cell r="U511" t="str">
            <v>Health Care Info Sys</v>
          </cell>
          <cell r="V511" t="str">
            <v>UNITED STATES OF AMERICA</v>
          </cell>
          <cell r="W511" t="str">
            <v>NEW YORK STOCK EXCHANGE</v>
          </cell>
          <cell r="Y511" t="str">
            <v>U.S. Dollar</v>
          </cell>
          <cell r="AJ511" t="str">
            <v>E</v>
          </cell>
          <cell r="AR511" t="str">
            <v>T-HBQ.BV</v>
          </cell>
        </row>
        <row r="512">
          <cell r="A512" t="str">
            <v>T-HBQ.EK</v>
          </cell>
          <cell r="B512" t="str">
            <v>HBOC May 1997 55 Calls</v>
          </cell>
          <cell r="C512" t="str">
            <v>CAL</v>
          </cell>
          <cell r="D512">
            <v>100</v>
          </cell>
          <cell r="F512" t="str">
            <v>NYSE</v>
          </cell>
          <cell r="G512" t="str">
            <v>HCIS</v>
          </cell>
          <cell r="H512" t="str">
            <v>USA</v>
          </cell>
          <cell r="N512" t="str">
            <v>T-HBQ.EK</v>
          </cell>
          <cell r="O512">
            <v>55</v>
          </cell>
          <cell r="P512">
            <v>35566</v>
          </cell>
          <cell r="Q512" t="str">
            <v>T-HBOC</v>
          </cell>
          <cell r="R512" t="str">
            <v>USD</v>
          </cell>
          <cell r="S512" t="str">
            <v>Call Option</v>
          </cell>
          <cell r="U512" t="str">
            <v>Health Care Info Sys</v>
          </cell>
          <cell r="V512" t="str">
            <v>UNITED STATES OF AMERICA</v>
          </cell>
          <cell r="W512" t="str">
            <v>NEW YORK STOCK EXCHANGE</v>
          </cell>
          <cell r="Y512" t="str">
            <v>U.S. Dollar</v>
          </cell>
          <cell r="AJ512" t="str">
            <v>E</v>
          </cell>
          <cell r="AR512" t="str">
            <v>T-HBQ.EK</v>
          </cell>
        </row>
        <row r="513">
          <cell r="A513" t="str">
            <v>T-HBQ.PI</v>
          </cell>
          <cell r="B513" t="str">
            <v>HBOC Apr 1997 45 Puts</v>
          </cell>
          <cell r="C513" t="str">
            <v>PUT</v>
          </cell>
          <cell r="D513">
            <v>100</v>
          </cell>
          <cell r="F513" t="str">
            <v>NYSE</v>
          </cell>
          <cell r="G513" t="str">
            <v>HCIS</v>
          </cell>
          <cell r="H513" t="str">
            <v>USA</v>
          </cell>
          <cell r="N513" t="str">
            <v>T-HBQ.PI</v>
          </cell>
          <cell r="O513">
            <v>45</v>
          </cell>
          <cell r="P513">
            <v>35538</v>
          </cell>
          <cell r="Q513" t="str">
            <v>T-HBOC</v>
          </cell>
          <cell r="R513" t="str">
            <v>USD</v>
          </cell>
          <cell r="S513" t="str">
            <v>Put Option</v>
          </cell>
          <cell r="U513" t="str">
            <v>Health Care Info Sys</v>
          </cell>
          <cell r="V513" t="str">
            <v>UNITED STATES OF AMERICA</v>
          </cell>
          <cell r="W513" t="str">
            <v>NEW YORK STOCK EXCHANGE</v>
          </cell>
          <cell r="Y513" t="str">
            <v>U.S. Dollar</v>
          </cell>
          <cell r="AJ513" t="str">
            <v>E</v>
          </cell>
          <cell r="AR513" t="str">
            <v>T-HBQ.PI</v>
          </cell>
        </row>
        <row r="514">
          <cell r="A514" t="str">
            <v>T-HBQ.PJ</v>
          </cell>
          <cell r="B514" t="str">
            <v>HBOC April 1997 50 Puts</v>
          </cell>
          <cell r="C514" t="str">
            <v>PUT</v>
          </cell>
          <cell r="D514">
            <v>100</v>
          </cell>
          <cell r="F514" t="str">
            <v>NYSE</v>
          </cell>
          <cell r="G514" t="str">
            <v>HCIS</v>
          </cell>
          <cell r="H514" t="str">
            <v>USA</v>
          </cell>
          <cell r="N514" t="str">
            <v>T-HBQ.PJ</v>
          </cell>
          <cell r="O514">
            <v>50</v>
          </cell>
          <cell r="P514">
            <v>35538</v>
          </cell>
          <cell r="Q514" t="str">
            <v>T-HBOC</v>
          </cell>
          <cell r="R514" t="str">
            <v>USD</v>
          </cell>
          <cell r="S514" t="str">
            <v>Put Option</v>
          </cell>
          <cell r="U514" t="str">
            <v>Health Care Info Sys</v>
          </cell>
          <cell r="V514" t="str">
            <v>UNITED STATES OF AMERICA</v>
          </cell>
          <cell r="W514" t="str">
            <v>NEW YORK STOCK EXCHANGE</v>
          </cell>
          <cell r="Y514" t="str">
            <v>U.S. Dollar</v>
          </cell>
          <cell r="AJ514" t="str">
            <v>E</v>
          </cell>
          <cell r="AR514" t="str">
            <v>T-HBQ.PJ</v>
          </cell>
        </row>
        <row r="515">
          <cell r="A515" t="str">
            <v>T-HBQ.PL</v>
          </cell>
          <cell r="B515" t="str">
            <v>HBOC Apr 1998 60 Puts</v>
          </cell>
          <cell r="C515" t="str">
            <v>PUT</v>
          </cell>
          <cell r="D515">
            <v>100</v>
          </cell>
          <cell r="F515" t="str">
            <v>NYSE</v>
          </cell>
          <cell r="G515" t="str">
            <v>HCIS</v>
          </cell>
          <cell r="H515" t="str">
            <v>USA</v>
          </cell>
          <cell r="N515" t="str">
            <v>T-HBQ.PL</v>
          </cell>
          <cell r="O515">
            <v>60</v>
          </cell>
          <cell r="P515">
            <v>35902</v>
          </cell>
          <cell r="Q515" t="str">
            <v>T-HBOC</v>
          </cell>
          <cell r="R515" t="str">
            <v>USD</v>
          </cell>
          <cell r="S515" t="str">
            <v>Put Option</v>
          </cell>
          <cell r="U515" t="str">
            <v>Health Care Info Sys</v>
          </cell>
          <cell r="V515" t="str">
            <v>UNITED STATES OF AMERICA</v>
          </cell>
          <cell r="W515" t="str">
            <v>NEW YORK STOCK EXCHANGE</v>
          </cell>
          <cell r="Y515" t="str">
            <v>U.S. Dollar</v>
          </cell>
          <cell r="AJ515" t="str">
            <v>E</v>
          </cell>
          <cell r="AR515" t="str">
            <v>T-HBQ.PL</v>
          </cell>
        </row>
        <row r="516">
          <cell r="A516" t="str">
            <v>T-HBQ.QJ</v>
          </cell>
          <cell r="B516" t="str">
            <v>HBOC May 1997 50 Puts</v>
          </cell>
          <cell r="C516" t="str">
            <v>PUT</v>
          </cell>
          <cell r="D516">
            <v>100</v>
          </cell>
          <cell r="F516" t="str">
            <v>NYSE</v>
          </cell>
          <cell r="G516" t="str">
            <v>HCIS</v>
          </cell>
          <cell r="H516" t="str">
            <v>USA</v>
          </cell>
          <cell r="N516" t="str">
            <v>T-HBQ.QJ</v>
          </cell>
          <cell r="O516">
            <v>50</v>
          </cell>
          <cell r="P516">
            <v>35566</v>
          </cell>
          <cell r="Q516" t="str">
            <v>T-HBOC</v>
          </cell>
          <cell r="R516" t="str">
            <v>USD</v>
          </cell>
          <cell r="S516" t="str">
            <v>Put Option</v>
          </cell>
          <cell r="U516" t="str">
            <v>Health Care Info Sys</v>
          </cell>
          <cell r="V516" t="str">
            <v>UNITED STATES OF AMERICA</v>
          </cell>
          <cell r="W516" t="str">
            <v>NEW YORK STOCK EXCHANGE</v>
          </cell>
          <cell r="Y516" t="str">
            <v>U.S. Dollar</v>
          </cell>
          <cell r="AJ516" t="str">
            <v>E</v>
          </cell>
          <cell r="AR516" t="str">
            <v>T-HBQ.QJ</v>
          </cell>
        </row>
        <row r="517">
          <cell r="A517" t="str">
            <v>T-HBQ.RK</v>
          </cell>
          <cell r="B517" t="str">
            <v>HBOC June 1998 55/27.5 Puts</v>
          </cell>
          <cell r="C517" t="str">
            <v>PUT</v>
          </cell>
          <cell r="D517">
            <v>100</v>
          </cell>
          <cell r="F517" t="str">
            <v>NYSE</v>
          </cell>
          <cell r="G517" t="str">
            <v>HCIS</v>
          </cell>
          <cell r="H517" t="str">
            <v>USA</v>
          </cell>
          <cell r="N517" t="str">
            <v>T-HBQ.RK</v>
          </cell>
          <cell r="O517">
            <v>27.5</v>
          </cell>
          <cell r="P517">
            <v>35965</v>
          </cell>
          <cell r="Q517" t="str">
            <v>T-HBOC</v>
          </cell>
          <cell r="R517" t="str">
            <v>USD</v>
          </cell>
          <cell r="S517" t="str">
            <v>Put Option</v>
          </cell>
          <cell r="U517" t="str">
            <v>Health Care Info Sys</v>
          </cell>
          <cell r="V517" t="str">
            <v>UNITED STATES OF AMERICA</v>
          </cell>
          <cell r="W517" t="str">
            <v>NEW YORK STOCK EXCHANGE</v>
          </cell>
          <cell r="Y517" t="str">
            <v>U.S. Dollar</v>
          </cell>
          <cell r="AJ517" t="str">
            <v>E</v>
          </cell>
          <cell r="AR517" t="str">
            <v>T-HBQ.RK</v>
          </cell>
        </row>
        <row r="518">
          <cell r="A518" t="str">
            <v>T-HBQ.RL</v>
          </cell>
          <cell r="B518" t="str">
            <v>HBOC June 1998 60/30 Puts</v>
          </cell>
          <cell r="C518" t="str">
            <v>PUT</v>
          </cell>
          <cell r="D518">
            <v>100</v>
          </cell>
          <cell r="F518" t="str">
            <v>NYSE</v>
          </cell>
          <cell r="G518" t="str">
            <v>HCIS</v>
          </cell>
          <cell r="H518" t="str">
            <v>USA</v>
          </cell>
          <cell r="N518" t="str">
            <v>T-HBQ.RL</v>
          </cell>
          <cell r="O518">
            <v>30</v>
          </cell>
          <cell r="P518">
            <v>35965</v>
          </cell>
          <cell r="Q518" t="str">
            <v>T-HBOC</v>
          </cell>
          <cell r="R518" t="str">
            <v>USD</v>
          </cell>
          <cell r="S518" t="str">
            <v>Put Option</v>
          </cell>
          <cell r="U518" t="str">
            <v>Health Care Info Sys</v>
          </cell>
          <cell r="V518" t="str">
            <v>UNITED STATES OF AMERICA</v>
          </cell>
          <cell r="W518" t="str">
            <v>NEW YORK STOCK EXCHANGE</v>
          </cell>
          <cell r="Y518" t="str">
            <v>U.S. Dollar</v>
          </cell>
          <cell r="AJ518" t="str">
            <v>E</v>
          </cell>
          <cell r="AR518" t="str">
            <v>T-HBQ.RL</v>
          </cell>
        </row>
        <row r="519">
          <cell r="A519" t="str">
            <v>T-HBQ.TF</v>
          </cell>
          <cell r="B519" t="str">
            <v>HBOC Aug 1998 30 Puts</v>
          </cell>
          <cell r="C519" t="str">
            <v>PUT</v>
          </cell>
          <cell r="D519">
            <v>100</v>
          </cell>
          <cell r="F519" t="str">
            <v>NYSE</v>
          </cell>
          <cell r="G519" t="str">
            <v>HCIS</v>
          </cell>
          <cell r="H519" t="str">
            <v>USA</v>
          </cell>
          <cell r="N519" t="str">
            <v>T-HBQ.TF</v>
          </cell>
          <cell r="O519">
            <v>30</v>
          </cell>
          <cell r="P519">
            <v>36028</v>
          </cell>
          <cell r="Q519" t="str">
            <v>T-HBOC</v>
          </cell>
          <cell r="R519" t="str">
            <v>USD</v>
          </cell>
          <cell r="S519" t="str">
            <v>Put Option</v>
          </cell>
          <cell r="U519" t="str">
            <v>Health Care Info Sys</v>
          </cell>
          <cell r="V519" t="str">
            <v>UNITED STATES OF AMERICA</v>
          </cell>
          <cell r="W519" t="str">
            <v>NEW YORK STOCK EXCHANGE</v>
          </cell>
          <cell r="Y519" t="str">
            <v>U.S. Dollar</v>
          </cell>
          <cell r="AJ519" t="str">
            <v>E</v>
          </cell>
          <cell r="AR519" t="str">
            <v>T-HBQ.TF</v>
          </cell>
        </row>
        <row r="520">
          <cell r="A520" t="str">
            <v>T-HBQ.TY</v>
          </cell>
          <cell r="B520" t="str">
            <v>HBOC Aug 1998 27.5 Puts</v>
          </cell>
          <cell r="C520" t="str">
            <v>PUT</v>
          </cell>
          <cell r="D520">
            <v>100</v>
          </cell>
          <cell r="F520" t="str">
            <v>NYSE</v>
          </cell>
          <cell r="G520" t="str">
            <v>HCIS</v>
          </cell>
          <cell r="H520" t="str">
            <v>USA</v>
          </cell>
          <cell r="N520" t="str">
            <v>T-HBQ.TY</v>
          </cell>
          <cell r="O520">
            <v>27.5</v>
          </cell>
          <cell r="P520">
            <v>36028</v>
          </cell>
          <cell r="Q520" t="str">
            <v>T-HBOC</v>
          </cell>
          <cell r="R520" t="str">
            <v>USD</v>
          </cell>
          <cell r="S520" t="str">
            <v>Put Option</v>
          </cell>
          <cell r="U520" t="str">
            <v>Health Care Info Sys</v>
          </cell>
          <cell r="V520" t="str">
            <v>UNITED STATES OF AMERICA</v>
          </cell>
          <cell r="W520" t="str">
            <v>NEW YORK STOCK EXCHANGE</v>
          </cell>
          <cell r="Y520" t="str">
            <v>U.S. Dollar</v>
          </cell>
          <cell r="AJ520" t="str">
            <v>E</v>
          </cell>
          <cell r="AR520" t="str">
            <v>T-HBQ.TY</v>
          </cell>
        </row>
        <row r="521">
          <cell r="A521" t="str">
            <v>T-HBQ.UE</v>
          </cell>
          <cell r="B521" t="str">
            <v>HBOC Sep 1998 25 Puts</v>
          </cell>
          <cell r="C521" t="str">
            <v>PUT</v>
          </cell>
          <cell r="D521">
            <v>100</v>
          </cell>
          <cell r="F521" t="str">
            <v>NYSE</v>
          </cell>
          <cell r="G521" t="str">
            <v>HCIS</v>
          </cell>
          <cell r="H521" t="str">
            <v>USA</v>
          </cell>
          <cell r="N521" t="str">
            <v>T-HBQ.UE</v>
          </cell>
          <cell r="O521">
            <v>25</v>
          </cell>
          <cell r="P521">
            <v>36056</v>
          </cell>
          <cell r="Q521" t="str">
            <v>T-HBOC</v>
          </cell>
          <cell r="R521" t="str">
            <v>USD</v>
          </cell>
          <cell r="S521" t="str">
            <v>Put Option</v>
          </cell>
          <cell r="U521" t="str">
            <v>Health Care Info Sys</v>
          </cell>
          <cell r="V521" t="str">
            <v>UNITED STATES OF AMERICA</v>
          </cell>
          <cell r="W521" t="str">
            <v>NEW YORK STOCK EXCHANGE</v>
          </cell>
          <cell r="Y521" t="str">
            <v>U.S. Dollar</v>
          </cell>
          <cell r="AJ521" t="str">
            <v>E</v>
          </cell>
          <cell r="AR521" t="str">
            <v>T-HBQ.UE</v>
          </cell>
        </row>
        <row r="522">
          <cell r="A522" t="str">
            <v>T-HBQ.UG</v>
          </cell>
          <cell r="B522" t="str">
            <v>HBOC Sep 1997 35 Puts</v>
          </cell>
          <cell r="C522" t="str">
            <v>PUT</v>
          </cell>
          <cell r="D522">
            <v>100</v>
          </cell>
          <cell r="F522" t="str">
            <v>NYSE</v>
          </cell>
          <cell r="G522" t="str">
            <v>HCIS</v>
          </cell>
          <cell r="H522" t="str">
            <v>USA</v>
          </cell>
          <cell r="N522" t="str">
            <v>T-HBQ.UG</v>
          </cell>
          <cell r="O522">
            <v>35</v>
          </cell>
          <cell r="P522">
            <v>35692</v>
          </cell>
          <cell r="Q522" t="str">
            <v>T-HBOC</v>
          </cell>
          <cell r="R522" t="str">
            <v>USD</v>
          </cell>
          <cell r="S522" t="str">
            <v>Put Option</v>
          </cell>
          <cell r="U522" t="str">
            <v>Health Care Info Sys</v>
          </cell>
          <cell r="V522" t="str">
            <v>UNITED STATES OF AMERICA</v>
          </cell>
          <cell r="W522" t="str">
            <v>NEW YORK STOCK EXCHANGE</v>
          </cell>
          <cell r="Y522" t="str">
            <v>U.S. Dollar</v>
          </cell>
          <cell r="AJ522" t="str">
            <v>E</v>
          </cell>
          <cell r="AR522" t="str">
            <v>T-HBQ.UG</v>
          </cell>
        </row>
        <row r="523">
          <cell r="A523" t="str">
            <v>T-HBQ.UN</v>
          </cell>
          <cell r="B523" t="str">
            <v>HBOC Sep 1997 35 Puts</v>
          </cell>
          <cell r="C523" t="str">
            <v>PUT</v>
          </cell>
          <cell r="D523">
            <v>100</v>
          </cell>
          <cell r="F523" t="str">
            <v>NYSE</v>
          </cell>
          <cell r="G523" t="str">
            <v>HCIS</v>
          </cell>
          <cell r="H523" t="str">
            <v>USA</v>
          </cell>
          <cell r="N523" t="str">
            <v>T-HBQ.UN</v>
          </cell>
          <cell r="O523">
            <v>35</v>
          </cell>
          <cell r="P523">
            <v>35692</v>
          </cell>
          <cell r="Q523" t="str">
            <v>T-HBOC</v>
          </cell>
          <cell r="R523" t="str">
            <v>USD</v>
          </cell>
          <cell r="S523" t="str">
            <v>Put Option</v>
          </cell>
          <cell r="U523" t="str">
            <v>Health Care Info Sys</v>
          </cell>
          <cell r="V523" t="str">
            <v>UNITED STATES OF AMERICA</v>
          </cell>
          <cell r="W523" t="str">
            <v>NEW YORK STOCK EXCHANGE</v>
          </cell>
          <cell r="Y523" t="str">
            <v>U.S. Dollar</v>
          </cell>
          <cell r="AJ523" t="str">
            <v>E</v>
          </cell>
          <cell r="AR523" t="str">
            <v>T-HBQ.UN</v>
          </cell>
        </row>
        <row r="524">
          <cell r="A524" t="str">
            <v>T-HBQ.UO</v>
          </cell>
          <cell r="B524" t="str">
            <v>HBOC Sep 1997 37.5 Puts</v>
          </cell>
          <cell r="C524" t="str">
            <v>PUT</v>
          </cell>
          <cell r="D524">
            <v>100</v>
          </cell>
          <cell r="F524" t="str">
            <v>NYSE</v>
          </cell>
          <cell r="G524" t="str">
            <v>HCIS</v>
          </cell>
          <cell r="H524" t="str">
            <v>USA</v>
          </cell>
          <cell r="N524" t="str">
            <v>T-HBQ.UO</v>
          </cell>
          <cell r="O524">
            <v>37.5</v>
          </cell>
          <cell r="P524">
            <v>35692</v>
          </cell>
          <cell r="Q524" t="str">
            <v>T-HBOC</v>
          </cell>
          <cell r="R524" t="str">
            <v>USD</v>
          </cell>
          <cell r="S524" t="str">
            <v>Put Option</v>
          </cell>
          <cell r="U524" t="str">
            <v>Health Care Info Sys</v>
          </cell>
          <cell r="V524" t="str">
            <v>UNITED STATES OF AMERICA</v>
          </cell>
          <cell r="W524" t="str">
            <v>NEW YORK STOCK EXCHANGE</v>
          </cell>
          <cell r="Y524" t="str">
            <v>U.S. Dollar</v>
          </cell>
          <cell r="AJ524" t="str">
            <v>E</v>
          </cell>
          <cell r="AR524" t="str">
            <v>T-HBQ.UO</v>
          </cell>
        </row>
        <row r="525">
          <cell r="A525" t="str">
            <v>T-HBQ.UU</v>
          </cell>
          <cell r="B525" t="str">
            <v>HBOC Sept 1997 37.5 Puts</v>
          </cell>
          <cell r="C525" t="str">
            <v>PUT</v>
          </cell>
          <cell r="D525">
            <v>100</v>
          </cell>
          <cell r="F525" t="str">
            <v>NYSE</v>
          </cell>
          <cell r="G525" t="str">
            <v>HCIS</v>
          </cell>
          <cell r="H525" t="str">
            <v>USA</v>
          </cell>
          <cell r="N525" t="str">
            <v>T-HBQ.UU</v>
          </cell>
          <cell r="O525">
            <v>37.5</v>
          </cell>
          <cell r="P525">
            <v>35692</v>
          </cell>
          <cell r="Q525" t="str">
            <v>T-HBOC</v>
          </cell>
          <cell r="R525" t="str">
            <v>USD</v>
          </cell>
          <cell r="S525" t="str">
            <v>Put Option</v>
          </cell>
          <cell r="U525" t="str">
            <v>Health Care Info Sys</v>
          </cell>
          <cell r="V525" t="str">
            <v>UNITED STATES OF AMERICA</v>
          </cell>
          <cell r="W525" t="str">
            <v>NEW YORK STOCK EXCHANGE</v>
          </cell>
          <cell r="Y525" t="str">
            <v>U.S. Dollar</v>
          </cell>
          <cell r="AJ525" t="str">
            <v>E</v>
          </cell>
          <cell r="AR525" t="str">
            <v>T-HBQ.UU</v>
          </cell>
        </row>
        <row r="526">
          <cell r="A526" t="str">
            <v>T-HBQ.VU</v>
          </cell>
          <cell r="B526" t="str">
            <v>HBOC Oct 1997 37.5 Puts</v>
          </cell>
          <cell r="C526" t="str">
            <v>PUT</v>
          </cell>
          <cell r="D526">
            <v>100</v>
          </cell>
          <cell r="F526" t="str">
            <v>NYSE</v>
          </cell>
          <cell r="G526" t="str">
            <v>HCIS</v>
          </cell>
          <cell r="H526" t="str">
            <v>USA</v>
          </cell>
          <cell r="N526" t="str">
            <v>T-HBQ.VU</v>
          </cell>
          <cell r="O526">
            <v>37.5</v>
          </cell>
          <cell r="P526">
            <v>35720</v>
          </cell>
          <cell r="Q526" t="str">
            <v>T-HBOC</v>
          </cell>
          <cell r="R526" t="str">
            <v>USD</v>
          </cell>
          <cell r="S526" t="str">
            <v>Put Option</v>
          </cell>
          <cell r="U526" t="str">
            <v>Health Care Info Sys</v>
          </cell>
          <cell r="V526" t="str">
            <v>UNITED STATES OF AMERICA</v>
          </cell>
          <cell r="W526" t="str">
            <v>NEW YORK STOCK EXCHANGE</v>
          </cell>
          <cell r="Y526" t="str">
            <v>U.S. Dollar</v>
          </cell>
          <cell r="AJ526" t="str">
            <v>E</v>
          </cell>
          <cell r="AR526" t="str">
            <v>T-HBQ.VU</v>
          </cell>
        </row>
        <row r="527">
          <cell r="A527" t="str">
            <v>T-HBQ.XH</v>
          </cell>
          <cell r="B527" t="str">
            <v>HBOC Dec 1997 40 Puts</v>
          </cell>
          <cell r="C527" t="str">
            <v>PUT</v>
          </cell>
          <cell r="D527">
            <v>100</v>
          </cell>
          <cell r="F527" t="str">
            <v>NYSE</v>
          </cell>
          <cell r="G527" t="str">
            <v>HCIS</v>
          </cell>
          <cell r="H527" t="str">
            <v>USA</v>
          </cell>
          <cell r="N527" t="str">
            <v>T-HBQ.XH</v>
          </cell>
          <cell r="O527">
            <v>40</v>
          </cell>
          <cell r="P527">
            <v>35783</v>
          </cell>
          <cell r="Q527" t="str">
            <v>T-HBOC</v>
          </cell>
          <cell r="R527" t="str">
            <v>USD</v>
          </cell>
          <cell r="S527" t="str">
            <v>Put Option</v>
          </cell>
          <cell r="U527" t="str">
            <v>Health Care Info Sys</v>
          </cell>
          <cell r="V527" t="str">
            <v>UNITED STATES OF AMERICA</v>
          </cell>
          <cell r="W527" t="str">
            <v>NEW YORK STOCK EXCHANGE</v>
          </cell>
          <cell r="Y527" t="str">
            <v>U.S. Dollar</v>
          </cell>
          <cell r="AJ527" t="str">
            <v>E</v>
          </cell>
          <cell r="AR527" t="str">
            <v>T-HBQ.XH</v>
          </cell>
        </row>
        <row r="528">
          <cell r="A528" t="str">
            <v>T-HBQ.XJ</v>
          </cell>
          <cell r="B528" t="str">
            <v>HBOC Dec 1996 50 Puts</v>
          </cell>
          <cell r="C528" t="str">
            <v>PUT</v>
          </cell>
          <cell r="D528">
            <v>100</v>
          </cell>
          <cell r="F528" t="str">
            <v>NYSE</v>
          </cell>
          <cell r="G528" t="str">
            <v>HCIS</v>
          </cell>
          <cell r="H528" t="str">
            <v>USA</v>
          </cell>
          <cell r="N528" t="str">
            <v>T-HBQ.XJ</v>
          </cell>
          <cell r="O528">
            <v>50</v>
          </cell>
          <cell r="P528">
            <v>35419</v>
          </cell>
          <cell r="Q528" t="str">
            <v>T-HBOC</v>
          </cell>
          <cell r="R528" t="str">
            <v>USD</v>
          </cell>
          <cell r="S528" t="str">
            <v>Put Option</v>
          </cell>
          <cell r="U528" t="str">
            <v>Health Care Info Sys</v>
          </cell>
          <cell r="V528" t="str">
            <v>UNITED STATES OF AMERICA</v>
          </cell>
          <cell r="W528" t="str">
            <v>NEW YORK STOCK EXCHANGE</v>
          </cell>
          <cell r="Y528" t="str">
            <v>U.S. Dollar</v>
          </cell>
          <cell r="AJ528" t="str">
            <v>E</v>
          </cell>
          <cell r="AR528" t="str">
            <v>T-HBQ.XJ</v>
          </cell>
        </row>
        <row r="529">
          <cell r="A529" t="str">
            <v>T-HBR</v>
          </cell>
          <cell r="B529" t="str">
            <v>Harborside Healthcare</v>
          </cell>
          <cell r="C529" t="str">
            <v>STK</v>
          </cell>
          <cell r="D529">
            <v>1</v>
          </cell>
          <cell r="F529" t="str">
            <v>NYSE</v>
          </cell>
          <cell r="G529" t="str">
            <v>HOSP</v>
          </cell>
          <cell r="H529" t="str">
            <v>USA</v>
          </cell>
          <cell r="N529" t="str">
            <v>T-HBR</v>
          </cell>
          <cell r="R529" t="str">
            <v>USD</v>
          </cell>
          <cell r="S529" t="str">
            <v>Stock</v>
          </cell>
          <cell r="U529" t="str">
            <v>Hospital</v>
          </cell>
          <cell r="V529" t="str">
            <v>UNITED STATES OF AMERICA</v>
          </cell>
          <cell r="W529" t="str">
            <v>NEW YORK STOCK EXCHANGE</v>
          </cell>
          <cell r="Y529" t="str">
            <v>U.S. Dollar</v>
          </cell>
          <cell r="AJ529" t="str">
            <v>E</v>
          </cell>
          <cell r="AR529" t="str">
            <v>T-HBR</v>
          </cell>
        </row>
        <row r="530">
          <cell r="A530" t="str">
            <v>T-HCR</v>
          </cell>
          <cell r="B530" t="str">
            <v>Health Care &amp; Retirem. Co.</v>
          </cell>
          <cell r="C530" t="str">
            <v>STK</v>
          </cell>
          <cell r="D530">
            <v>1</v>
          </cell>
          <cell r="F530" t="str">
            <v>NYSE</v>
          </cell>
          <cell r="G530" t="str">
            <v>NURH</v>
          </cell>
          <cell r="H530" t="str">
            <v>USA</v>
          </cell>
          <cell r="N530" t="str">
            <v>T-HCR</v>
          </cell>
          <cell r="R530" t="str">
            <v>USD</v>
          </cell>
          <cell r="S530" t="str">
            <v>Stock</v>
          </cell>
          <cell r="U530" t="str">
            <v>Nursing Home</v>
          </cell>
          <cell r="V530" t="str">
            <v>UNITED STATES OF AMERICA</v>
          </cell>
          <cell r="W530" t="str">
            <v>NEW YORK STOCK EXCHANGE</v>
          </cell>
          <cell r="Y530" t="str">
            <v>U.S. Dollar</v>
          </cell>
          <cell r="AJ530" t="str">
            <v>E</v>
          </cell>
          <cell r="AR530" t="str">
            <v>T-HCR</v>
          </cell>
        </row>
        <row r="531">
          <cell r="A531" t="str">
            <v>T-HCRI</v>
          </cell>
          <cell r="B531" t="str">
            <v>Healthcare Recoveries Inc.</v>
          </cell>
          <cell r="C531" t="str">
            <v>STK</v>
          </cell>
          <cell r="D531">
            <v>1</v>
          </cell>
          <cell r="F531" t="str">
            <v>NYSE</v>
          </cell>
          <cell r="G531" t="str">
            <v>HEAL</v>
          </cell>
          <cell r="H531" t="str">
            <v>USA</v>
          </cell>
          <cell r="N531" t="str">
            <v>T-HCRI</v>
          </cell>
          <cell r="R531" t="str">
            <v>USD</v>
          </cell>
          <cell r="S531" t="str">
            <v>Stock</v>
          </cell>
          <cell r="U531" t="str">
            <v>Healthcare</v>
          </cell>
          <cell r="V531" t="str">
            <v>UNITED STATES OF AMERICA</v>
          </cell>
          <cell r="W531" t="str">
            <v>NEW YORK STOCK EXCHANGE</v>
          </cell>
          <cell r="Y531" t="str">
            <v>U.S. Dollar</v>
          </cell>
          <cell r="AJ531" t="str">
            <v>E</v>
          </cell>
          <cell r="AR531" t="str">
            <v>T-HCRI</v>
          </cell>
        </row>
        <row r="532">
          <cell r="A532" t="str">
            <v>T-HDIE</v>
          </cell>
          <cell r="B532" t="str">
            <v>Healthdyne Information Systems</v>
          </cell>
          <cell r="C532" t="str">
            <v>STK</v>
          </cell>
          <cell r="D532">
            <v>1</v>
          </cell>
          <cell r="F532" t="str">
            <v>NYSE</v>
          </cell>
          <cell r="G532" t="str">
            <v>HCIS</v>
          </cell>
          <cell r="H532" t="str">
            <v>USA</v>
          </cell>
          <cell r="J532" t="str">
            <v>422204107</v>
          </cell>
          <cell r="N532" t="str">
            <v>T-HDIE</v>
          </cell>
          <cell r="R532" t="str">
            <v>USD</v>
          </cell>
          <cell r="S532" t="str">
            <v>Stock</v>
          </cell>
          <cell r="U532" t="str">
            <v>Health Care Info Sys</v>
          </cell>
          <cell r="V532" t="str">
            <v>UNITED STATES OF AMERICA</v>
          </cell>
          <cell r="W532" t="str">
            <v>NEW YORK STOCK EXCHANGE</v>
          </cell>
          <cell r="Y532" t="str">
            <v>U.S. Dollar</v>
          </cell>
          <cell r="AJ532" t="str">
            <v>E</v>
          </cell>
          <cell r="AR532" t="str">
            <v>T-HDIE</v>
          </cell>
        </row>
        <row r="533">
          <cell r="A533" t="str">
            <v>T-HET</v>
          </cell>
          <cell r="B533" t="str">
            <v>Harrah's Entertainment</v>
          </cell>
          <cell r="C533" t="str">
            <v>STK</v>
          </cell>
          <cell r="D533">
            <v>1</v>
          </cell>
          <cell r="F533" t="str">
            <v>NYSE</v>
          </cell>
          <cell r="G533" t="str">
            <v>CASI</v>
          </cell>
          <cell r="H533" t="str">
            <v>USA</v>
          </cell>
          <cell r="N533" t="str">
            <v>T-HET</v>
          </cell>
          <cell r="R533" t="str">
            <v>USD</v>
          </cell>
          <cell r="S533" t="str">
            <v>Stock</v>
          </cell>
          <cell r="U533" t="str">
            <v>Casinos</v>
          </cell>
          <cell r="V533" t="str">
            <v>UNITED STATES OF AMERICA</v>
          </cell>
          <cell r="W533" t="str">
            <v>NEW YORK STOCK EXCHANGE</v>
          </cell>
          <cell r="Y533" t="str">
            <v>U.S. Dollar</v>
          </cell>
          <cell r="AJ533" t="str">
            <v>E</v>
          </cell>
          <cell r="AR533" t="str">
            <v>T-HET</v>
          </cell>
        </row>
        <row r="534">
          <cell r="A534" t="str">
            <v>T-HET.BOND</v>
          </cell>
          <cell r="B534" t="str">
            <v>Harrahs Jazz 14.25% 11/15/01 1st Mtg</v>
          </cell>
          <cell r="C534" t="str">
            <v>BON</v>
          </cell>
          <cell r="D534">
            <v>10</v>
          </cell>
          <cell r="F534" t="str">
            <v>NYSE</v>
          </cell>
          <cell r="G534" t="str">
            <v>CASI</v>
          </cell>
          <cell r="H534" t="str">
            <v>USA</v>
          </cell>
          <cell r="J534" t="str">
            <v>413623AA7</v>
          </cell>
          <cell r="N534" t="str">
            <v>T-HET.BOND</v>
          </cell>
          <cell r="R534" t="str">
            <v>USD</v>
          </cell>
          <cell r="S534" t="str">
            <v>Bond</v>
          </cell>
          <cell r="U534" t="str">
            <v>Casinos</v>
          </cell>
          <cell r="V534" t="str">
            <v>UNITED STATES OF AMERICA</v>
          </cell>
          <cell r="W534" t="str">
            <v>NEW YORK STOCK EXCHANGE</v>
          </cell>
          <cell r="Y534" t="str">
            <v>U.S. Dollar</v>
          </cell>
          <cell r="AI534">
            <v>1000</v>
          </cell>
          <cell r="AJ534" t="str">
            <v>D</v>
          </cell>
          <cell r="AK534">
            <v>37210</v>
          </cell>
          <cell r="AL534">
            <v>35384</v>
          </cell>
          <cell r="AM534">
            <v>6</v>
          </cell>
          <cell r="AN534" t="str">
            <v>360</v>
          </cell>
          <cell r="AO534" t="str">
            <v>30/360</v>
          </cell>
          <cell r="AP534">
            <v>0</v>
          </cell>
          <cell r="AQ534">
            <v>35565</v>
          </cell>
          <cell r="AR534" t="str">
            <v>T-HET.BOND</v>
          </cell>
        </row>
        <row r="535">
          <cell r="A535" t="str">
            <v>T-HET.CC</v>
          </cell>
          <cell r="B535" t="str">
            <v>HET Mar 1999 15 Calls</v>
          </cell>
          <cell r="C535" t="str">
            <v>CAL</v>
          </cell>
          <cell r="D535">
            <v>100</v>
          </cell>
          <cell r="F535" t="str">
            <v>NYSE</v>
          </cell>
          <cell r="G535" t="str">
            <v>CASI</v>
          </cell>
          <cell r="H535" t="str">
            <v>USA</v>
          </cell>
          <cell r="N535" t="str">
            <v>T-HET.CC</v>
          </cell>
          <cell r="O535">
            <v>15</v>
          </cell>
          <cell r="P535">
            <v>36238</v>
          </cell>
          <cell r="Q535" t="str">
            <v>T-HET</v>
          </cell>
          <cell r="R535" t="str">
            <v>USD</v>
          </cell>
          <cell r="S535" t="str">
            <v>Call Option</v>
          </cell>
          <cell r="U535" t="str">
            <v>Casinos</v>
          </cell>
          <cell r="V535" t="str">
            <v>UNITED STATES OF AMERICA</v>
          </cell>
          <cell r="W535" t="str">
            <v>NEW YORK STOCK EXCHANGE</v>
          </cell>
          <cell r="Y535" t="str">
            <v>U.S. Dollar</v>
          </cell>
          <cell r="AJ535" t="str">
            <v>E</v>
          </cell>
          <cell r="AR535" t="str">
            <v>T-HET.CC</v>
          </cell>
        </row>
        <row r="536">
          <cell r="A536" t="str">
            <v>T-HGR</v>
          </cell>
          <cell r="B536" t="str">
            <v>Hanger</v>
          </cell>
          <cell r="C536" t="str">
            <v>STK</v>
          </cell>
          <cell r="D536">
            <v>1</v>
          </cell>
          <cell r="F536" t="str">
            <v>NYSE</v>
          </cell>
          <cell r="G536" t="str">
            <v>HEAL</v>
          </cell>
          <cell r="H536" t="str">
            <v>USA</v>
          </cell>
          <cell r="N536" t="str">
            <v>T-HGR</v>
          </cell>
          <cell r="R536" t="str">
            <v>USD</v>
          </cell>
          <cell r="S536" t="str">
            <v>Stock</v>
          </cell>
          <cell r="U536" t="str">
            <v>Healthcare</v>
          </cell>
          <cell r="V536" t="str">
            <v>UNITED STATES OF AMERICA</v>
          </cell>
          <cell r="W536" t="str">
            <v>NEW YORK STOCK EXCHANGE</v>
          </cell>
          <cell r="Y536" t="str">
            <v>U.S. Dollar</v>
          </cell>
          <cell r="AJ536" t="str">
            <v>E</v>
          </cell>
          <cell r="AR536" t="str">
            <v>T-HGR</v>
          </cell>
        </row>
        <row r="537">
          <cell r="A537" t="str">
            <v>T-HHC</v>
          </cell>
          <cell r="B537" t="str">
            <v>Horizon Healthcare</v>
          </cell>
          <cell r="C537" t="str">
            <v>STK</v>
          </cell>
          <cell r="D537">
            <v>1</v>
          </cell>
          <cell r="F537" t="str">
            <v>NYSE</v>
          </cell>
          <cell r="G537" t="str">
            <v>NURH</v>
          </cell>
          <cell r="H537" t="str">
            <v>USA</v>
          </cell>
          <cell r="N537" t="str">
            <v>T-HHC</v>
          </cell>
          <cell r="R537" t="str">
            <v>USD</v>
          </cell>
          <cell r="S537" t="str">
            <v>Stock</v>
          </cell>
          <cell r="U537" t="str">
            <v>Nursing Home</v>
          </cell>
          <cell r="V537" t="str">
            <v>UNITED STATES OF AMERICA</v>
          </cell>
          <cell r="W537" t="str">
            <v>NEW YORK STOCK EXCHANGE</v>
          </cell>
          <cell r="Y537" t="str">
            <v>U.S. Dollar</v>
          </cell>
          <cell r="AJ537" t="str">
            <v>E</v>
          </cell>
          <cell r="AR537" t="str">
            <v>T-HHC</v>
          </cell>
        </row>
        <row r="538">
          <cell r="A538" t="str">
            <v>T-HHC.AW</v>
          </cell>
          <cell r="B538" t="str">
            <v>HHC Jan 1998 17.5 Calls</v>
          </cell>
          <cell r="C538" t="str">
            <v>CAL</v>
          </cell>
          <cell r="D538">
            <v>100</v>
          </cell>
          <cell r="F538" t="str">
            <v>NYSE</v>
          </cell>
          <cell r="G538" t="str">
            <v>NURH</v>
          </cell>
          <cell r="H538" t="str">
            <v>USA</v>
          </cell>
          <cell r="N538" t="str">
            <v>T-HHC.AW</v>
          </cell>
          <cell r="O538">
            <v>17.5</v>
          </cell>
          <cell r="P538">
            <v>35811</v>
          </cell>
          <cell r="Q538" t="str">
            <v>T-HHC</v>
          </cell>
          <cell r="R538" t="str">
            <v>USD</v>
          </cell>
          <cell r="S538" t="str">
            <v>Call Option</v>
          </cell>
          <cell r="U538" t="str">
            <v>Nursing Home</v>
          </cell>
          <cell r="V538" t="str">
            <v>UNITED STATES OF AMERICA</v>
          </cell>
          <cell r="W538" t="str">
            <v>NEW YORK STOCK EXCHANGE</v>
          </cell>
          <cell r="Y538" t="str">
            <v>U.S. Dollar</v>
          </cell>
          <cell r="AJ538" t="str">
            <v>E</v>
          </cell>
          <cell r="AR538" t="str">
            <v>T-HHC.AW</v>
          </cell>
        </row>
        <row r="539">
          <cell r="A539" t="str">
            <v>T-HHC.DC</v>
          </cell>
          <cell r="B539" t="str">
            <v>HHC Apr 1997 15 Calls</v>
          </cell>
          <cell r="C539" t="str">
            <v>CAL</v>
          </cell>
          <cell r="D539">
            <v>100</v>
          </cell>
          <cell r="F539" t="str">
            <v>NYSE</v>
          </cell>
          <cell r="G539" t="str">
            <v>NURH</v>
          </cell>
          <cell r="H539" t="str">
            <v>USA</v>
          </cell>
          <cell r="N539" t="str">
            <v>T-HHC.DC</v>
          </cell>
          <cell r="O539">
            <v>15</v>
          </cell>
          <cell r="P539">
            <v>35550</v>
          </cell>
          <cell r="Q539" t="str">
            <v>T-HHC</v>
          </cell>
          <cell r="R539" t="str">
            <v>USD</v>
          </cell>
          <cell r="S539" t="str">
            <v>Call Option</v>
          </cell>
          <cell r="U539" t="str">
            <v>Nursing Home</v>
          </cell>
          <cell r="V539" t="str">
            <v>UNITED STATES OF AMERICA</v>
          </cell>
          <cell r="W539" t="str">
            <v>NEW YORK STOCK EXCHANGE</v>
          </cell>
          <cell r="Y539" t="str">
            <v>U.S. Dollar</v>
          </cell>
          <cell r="AJ539" t="str">
            <v>E</v>
          </cell>
          <cell r="AR539" t="str">
            <v>T-HHC.DC</v>
          </cell>
        </row>
        <row r="540">
          <cell r="A540" t="str">
            <v>T-HHC.GC</v>
          </cell>
          <cell r="B540" t="str">
            <v>HHC July 1997 15 Calls</v>
          </cell>
          <cell r="C540" t="str">
            <v>CAL</v>
          </cell>
          <cell r="D540">
            <v>100</v>
          </cell>
          <cell r="F540" t="str">
            <v>NYSE</v>
          </cell>
          <cell r="G540" t="str">
            <v>NURH</v>
          </cell>
          <cell r="H540" t="str">
            <v>USA</v>
          </cell>
          <cell r="N540" t="str">
            <v>T-HHC.GC</v>
          </cell>
          <cell r="O540">
            <v>15</v>
          </cell>
          <cell r="P540">
            <v>35629</v>
          </cell>
          <cell r="Q540" t="str">
            <v>T-HHC</v>
          </cell>
          <cell r="R540" t="str">
            <v>USD</v>
          </cell>
          <cell r="S540" t="str">
            <v>Call Option</v>
          </cell>
          <cell r="U540" t="str">
            <v>Nursing Home</v>
          </cell>
          <cell r="V540" t="str">
            <v>UNITED STATES OF AMERICA</v>
          </cell>
          <cell r="W540" t="str">
            <v>NEW YORK STOCK EXCHANGE</v>
          </cell>
          <cell r="Y540" t="str">
            <v>U.S. Dollar</v>
          </cell>
          <cell r="AJ540" t="str">
            <v>E</v>
          </cell>
          <cell r="AR540" t="str">
            <v>T-HHC.GC</v>
          </cell>
        </row>
        <row r="541">
          <cell r="A541" t="str">
            <v>T-HHC.KB</v>
          </cell>
          <cell r="B541" t="str">
            <v>HHC Nov 1996 10 Calls</v>
          </cell>
          <cell r="C541" t="str">
            <v>CAL</v>
          </cell>
          <cell r="D541">
            <v>100</v>
          </cell>
          <cell r="F541" t="str">
            <v>NYSE</v>
          </cell>
          <cell r="G541" t="str">
            <v>NURH</v>
          </cell>
          <cell r="H541" t="str">
            <v>USA</v>
          </cell>
          <cell r="N541" t="str">
            <v>T-HHC.KB</v>
          </cell>
          <cell r="O541">
            <v>10</v>
          </cell>
          <cell r="P541">
            <v>35384</v>
          </cell>
          <cell r="Q541" t="str">
            <v>T-HHC</v>
          </cell>
          <cell r="R541" t="str">
            <v>USD</v>
          </cell>
          <cell r="S541" t="str">
            <v>Call Option</v>
          </cell>
          <cell r="U541" t="str">
            <v>Nursing Home</v>
          </cell>
          <cell r="V541" t="str">
            <v>UNITED STATES OF AMERICA</v>
          </cell>
          <cell r="W541" t="str">
            <v>NEW YORK STOCK EXCHANGE</v>
          </cell>
          <cell r="Y541" t="str">
            <v>U.S. Dollar</v>
          </cell>
          <cell r="AJ541" t="str">
            <v>E</v>
          </cell>
          <cell r="AR541" t="str">
            <v>T-HHC.KB</v>
          </cell>
        </row>
        <row r="542">
          <cell r="A542" t="str">
            <v>T-HHC.XV</v>
          </cell>
          <cell r="B542" t="str">
            <v>HHC Dec 1996 12.5 Puts</v>
          </cell>
          <cell r="C542" t="str">
            <v>PUT</v>
          </cell>
          <cell r="D542">
            <v>100</v>
          </cell>
          <cell r="F542" t="str">
            <v>NYSE</v>
          </cell>
          <cell r="G542" t="str">
            <v>NURH</v>
          </cell>
          <cell r="H542" t="str">
            <v>USA</v>
          </cell>
          <cell r="N542" t="str">
            <v>T-HHC.XV</v>
          </cell>
          <cell r="O542">
            <v>12.5</v>
          </cell>
          <cell r="P542">
            <v>35419</v>
          </cell>
          <cell r="Q542" t="str">
            <v>T-HHC</v>
          </cell>
          <cell r="R542" t="str">
            <v>USD</v>
          </cell>
          <cell r="S542" t="str">
            <v>Put Option</v>
          </cell>
          <cell r="U542" t="str">
            <v>Nursing Home</v>
          </cell>
          <cell r="V542" t="str">
            <v>UNITED STATES OF AMERICA</v>
          </cell>
          <cell r="W542" t="str">
            <v>NEW YORK STOCK EXCHANGE</v>
          </cell>
          <cell r="Y542" t="str">
            <v>U.S. Dollar</v>
          </cell>
          <cell r="AJ542" t="str">
            <v>E</v>
          </cell>
          <cell r="AR542" t="str">
            <v>T-HHC.XV</v>
          </cell>
        </row>
        <row r="543">
          <cell r="A543" t="str">
            <v>T-HHX.AW</v>
          </cell>
          <cell r="B543" t="str">
            <v>HRC Jan 1998 17.5/20.83 Calls</v>
          </cell>
          <cell r="C543" t="str">
            <v>CAL</v>
          </cell>
          <cell r="D543">
            <v>100</v>
          </cell>
          <cell r="F543" t="str">
            <v>NYSE</v>
          </cell>
          <cell r="G543" t="str">
            <v>NURH</v>
          </cell>
          <cell r="H543" t="str">
            <v>USA</v>
          </cell>
          <cell r="N543" t="str">
            <v>T-HHX.AW</v>
          </cell>
          <cell r="O543">
            <v>20.833300000000001</v>
          </cell>
          <cell r="P543">
            <v>35811</v>
          </cell>
          <cell r="Q543" t="str">
            <v>T-HRC</v>
          </cell>
          <cell r="R543" t="str">
            <v>USD</v>
          </cell>
          <cell r="S543" t="str">
            <v>Call Option</v>
          </cell>
          <cell r="U543" t="str">
            <v>Nursing Home</v>
          </cell>
          <cell r="V543" t="str">
            <v>UNITED STATES OF AMERICA</v>
          </cell>
          <cell r="W543" t="str">
            <v>NEW YORK STOCK EXCHANGE</v>
          </cell>
          <cell r="Y543" t="str">
            <v>U.S. Dollar</v>
          </cell>
          <cell r="AJ543" t="str">
            <v>E</v>
          </cell>
          <cell r="AR543" t="str">
            <v>T-HHX.AW</v>
          </cell>
        </row>
        <row r="544">
          <cell r="A544" t="str">
            <v>T-HIMG</v>
          </cell>
          <cell r="B544" t="str">
            <v xml:space="preserve">Health Images, Inc.  </v>
          </cell>
          <cell r="C544" t="str">
            <v>STK</v>
          </cell>
          <cell r="D544">
            <v>1</v>
          </cell>
          <cell r="F544" t="str">
            <v>OTC</v>
          </cell>
          <cell r="G544" t="str">
            <v>HEAL</v>
          </cell>
          <cell r="H544" t="str">
            <v>USA</v>
          </cell>
          <cell r="N544" t="str">
            <v>T-HIMG</v>
          </cell>
          <cell r="R544" t="str">
            <v>USD</v>
          </cell>
          <cell r="S544" t="str">
            <v>Stock</v>
          </cell>
          <cell r="U544" t="str">
            <v>Healthcare</v>
          </cell>
          <cell r="V544" t="str">
            <v>UNITED STATES OF AMERICA</v>
          </cell>
          <cell r="W544" t="str">
            <v>OVER THE COUNTER</v>
          </cell>
          <cell r="Y544" t="str">
            <v>U.S. Dollar</v>
          </cell>
          <cell r="AJ544" t="str">
            <v>E</v>
          </cell>
        </row>
        <row r="545">
          <cell r="A545" t="str">
            <v>T-HLT</v>
          </cell>
          <cell r="B545" t="str">
            <v xml:space="preserve">Hilton Hotels Corp.  </v>
          </cell>
          <cell r="C545" t="str">
            <v>STK</v>
          </cell>
          <cell r="D545">
            <v>1</v>
          </cell>
          <cell r="F545" t="str">
            <v>NYSE</v>
          </cell>
          <cell r="G545" t="str">
            <v>HOTL</v>
          </cell>
          <cell r="H545" t="str">
            <v>USA</v>
          </cell>
          <cell r="N545" t="str">
            <v>T-HLT</v>
          </cell>
          <cell r="R545" t="str">
            <v>USD</v>
          </cell>
          <cell r="S545" t="str">
            <v>Stock</v>
          </cell>
          <cell r="U545" t="str">
            <v>Hotel</v>
          </cell>
          <cell r="V545" t="str">
            <v>UNITED STATES OF AMERICA</v>
          </cell>
          <cell r="W545" t="str">
            <v>NEW YORK STOCK EXCHANGE</v>
          </cell>
          <cell r="Y545" t="str">
            <v>U.S. Dollar</v>
          </cell>
          <cell r="AJ545" t="str">
            <v>E</v>
          </cell>
        </row>
        <row r="546">
          <cell r="A546" t="str">
            <v>T-HLTH</v>
          </cell>
          <cell r="B546" t="str">
            <v>Healthsource, Inc.</v>
          </cell>
          <cell r="C546" t="str">
            <v>STK</v>
          </cell>
          <cell r="D546">
            <v>1</v>
          </cell>
          <cell r="F546" t="str">
            <v>OTC</v>
          </cell>
          <cell r="G546" t="str">
            <v>HMOS</v>
          </cell>
          <cell r="H546" t="str">
            <v>USA</v>
          </cell>
          <cell r="N546" t="str">
            <v>T-HLTH</v>
          </cell>
          <cell r="R546" t="str">
            <v>USD</v>
          </cell>
          <cell r="S546" t="str">
            <v>Stock</v>
          </cell>
          <cell r="U546" t="str">
            <v>Health Maint. Org.</v>
          </cell>
          <cell r="V546" t="str">
            <v>UNITED STATES OF AMERICA</v>
          </cell>
          <cell r="W546" t="str">
            <v>OVER THE COUNTER</v>
          </cell>
          <cell r="Y546" t="str">
            <v>U.S. Dollar</v>
          </cell>
          <cell r="AJ546" t="str">
            <v>E</v>
          </cell>
        </row>
        <row r="547">
          <cell r="A547" t="str">
            <v>T-HLYW</v>
          </cell>
          <cell r="B547" t="str">
            <v>Hollywood Entertainment</v>
          </cell>
          <cell r="C547" t="str">
            <v>STK</v>
          </cell>
          <cell r="D547">
            <v>1</v>
          </cell>
          <cell r="F547" t="str">
            <v>OTC</v>
          </cell>
          <cell r="G547" t="str">
            <v>ENTM</v>
          </cell>
          <cell r="H547" t="str">
            <v>USA</v>
          </cell>
          <cell r="N547" t="str">
            <v>T-HLYW</v>
          </cell>
          <cell r="R547" t="str">
            <v>USD</v>
          </cell>
          <cell r="S547" t="str">
            <v>Stock</v>
          </cell>
          <cell r="U547" t="str">
            <v>Entertainment/Leisure</v>
          </cell>
          <cell r="V547" t="str">
            <v>UNITED STATES OF AMERICA</v>
          </cell>
          <cell r="W547" t="str">
            <v>OVER THE COUNTER</v>
          </cell>
          <cell r="Y547" t="str">
            <v>U.S. Dollar</v>
          </cell>
          <cell r="AJ547" t="str">
            <v>E</v>
          </cell>
          <cell r="AR547" t="str">
            <v>T-HLYW</v>
          </cell>
        </row>
        <row r="548">
          <cell r="A548" t="str">
            <v>T-HMOA</v>
          </cell>
          <cell r="B548" t="str">
            <v>HMO America</v>
          </cell>
          <cell r="C548" t="str">
            <v>STK</v>
          </cell>
          <cell r="D548">
            <v>1</v>
          </cell>
          <cell r="F548" t="str">
            <v>OTC</v>
          </cell>
          <cell r="G548" t="str">
            <v>HMOS</v>
          </cell>
          <cell r="H548" t="str">
            <v>USA</v>
          </cell>
          <cell r="N548" t="str">
            <v>T-HMOA</v>
          </cell>
          <cell r="R548" t="str">
            <v>USD</v>
          </cell>
          <cell r="S548" t="str">
            <v>Stock</v>
          </cell>
          <cell r="U548" t="str">
            <v>Health Maint. Org.</v>
          </cell>
          <cell r="V548" t="str">
            <v>UNITED STATES OF AMERICA</v>
          </cell>
          <cell r="W548" t="str">
            <v>OVER THE COUNTER</v>
          </cell>
          <cell r="Y548" t="str">
            <v>U.S. Dollar</v>
          </cell>
          <cell r="AJ548" t="str">
            <v>E</v>
          </cell>
        </row>
        <row r="549">
          <cell r="A549" t="str">
            <v>T-HMSY</v>
          </cell>
          <cell r="B549" t="str">
            <v>Health Mgt Systems</v>
          </cell>
          <cell r="C549" t="str">
            <v>STK</v>
          </cell>
          <cell r="D549">
            <v>1</v>
          </cell>
          <cell r="F549" t="str">
            <v>OTC</v>
          </cell>
          <cell r="G549" t="str">
            <v>HCIS</v>
          </cell>
          <cell r="H549" t="str">
            <v>USA</v>
          </cell>
          <cell r="N549" t="str">
            <v>T-HMSY</v>
          </cell>
          <cell r="R549" t="str">
            <v>USD</v>
          </cell>
          <cell r="S549" t="str">
            <v>Stock</v>
          </cell>
          <cell r="U549" t="str">
            <v>Health Care Info Sys</v>
          </cell>
          <cell r="V549" t="str">
            <v>UNITED STATES OF AMERICA</v>
          </cell>
          <cell r="W549" t="str">
            <v>OVER THE COUNTER</v>
          </cell>
          <cell r="Y549" t="str">
            <v>U.S. Dollar</v>
          </cell>
          <cell r="AJ549" t="str">
            <v>E</v>
          </cell>
          <cell r="AR549" t="str">
            <v>T-HMSY</v>
          </cell>
        </row>
        <row r="550">
          <cell r="A550" t="str">
            <v>T-HPK</v>
          </cell>
          <cell r="B550" t="str">
            <v>Hollywood Park Inc</v>
          </cell>
          <cell r="C550" t="str">
            <v>STK</v>
          </cell>
          <cell r="D550">
            <v>1</v>
          </cell>
          <cell r="F550" t="str">
            <v>NYSE</v>
          </cell>
          <cell r="G550" t="str">
            <v>CASI</v>
          </cell>
          <cell r="H550" t="str">
            <v>USA</v>
          </cell>
          <cell r="N550" t="str">
            <v>T-HPK</v>
          </cell>
          <cell r="R550" t="str">
            <v>USD</v>
          </cell>
          <cell r="S550" t="str">
            <v>Stock</v>
          </cell>
          <cell r="U550" t="str">
            <v>Casinos</v>
          </cell>
          <cell r="V550" t="str">
            <v>UNITED STATES OF AMERICA</v>
          </cell>
          <cell r="W550" t="str">
            <v>NEW YORK STOCK EXCHANGE</v>
          </cell>
          <cell r="Y550" t="str">
            <v>U.S. Dollar</v>
          </cell>
          <cell r="AJ550" t="str">
            <v>E</v>
          </cell>
          <cell r="AR550" t="str">
            <v>T-HPK</v>
          </cell>
        </row>
        <row r="551">
          <cell r="A551" t="str">
            <v>T-HPRK</v>
          </cell>
          <cell r="B551" t="str">
            <v>Hollywood Park</v>
          </cell>
          <cell r="C551" t="str">
            <v>STK</v>
          </cell>
          <cell r="D551">
            <v>1</v>
          </cell>
          <cell r="F551" t="str">
            <v>OTC</v>
          </cell>
          <cell r="G551" t="str">
            <v>CASI</v>
          </cell>
          <cell r="H551" t="str">
            <v>USA</v>
          </cell>
          <cell r="N551" t="str">
            <v>T-HPRK</v>
          </cell>
          <cell r="R551" t="str">
            <v>USD</v>
          </cell>
          <cell r="S551" t="str">
            <v>Stock</v>
          </cell>
          <cell r="U551" t="str">
            <v>Casinos</v>
          </cell>
          <cell r="V551" t="str">
            <v>UNITED STATES OF AMERICA</v>
          </cell>
          <cell r="W551" t="str">
            <v>OVER THE COUNTER</v>
          </cell>
          <cell r="Y551" t="str">
            <v>U.S. Dollar</v>
          </cell>
          <cell r="AJ551" t="str">
            <v>E</v>
          </cell>
          <cell r="AR551" t="str">
            <v>T-HPRK</v>
          </cell>
        </row>
        <row r="552">
          <cell r="A552" t="str">
            <v>T-HQ</v>
          </cell>
          <cell r="B552" t="str">
            <v>Health Systems International</v>
          </cell>
          <cell r="C552" t="str">
            <v>STK</v>
          </cell>
          <cell r="D552">
            <v>1</v>
          </cell>
          <cell r="F552" t="str">
            <v>NYSE</v>
          </cell>
          <cell r="G552" t="str">
            <v>HMOS</v>
          </cell>
          <cell r="H552" t="str">
            <v>USA</v>
          </cell>
          <cell r="N552" t="str">
            <v>T-HQ</v>
          </cell>
          <cell r="R552" t="str">
            <v>USD</v>
          </cell>
          <cell r="S552" t="str">
            <v>Stock</v>
          </cell>
          <cell r="U552" t="str">
            <v>Health Maint. Org.</v>
          </cell>
          <cell r="V552" t="str">
            <v>UNITED STATES OF AMERICA</v>
          </cell>
          <cell r="W552" t="str">
            <v>NEW YORK STOCK EXCHANGE</v>
          </cell>
          <cell r="Y552" t="str">
            <v>U.S. Dollar</v>
          </cell>
          <cell r="AJ552" t="str">
            <v>E</v>
          </cell>
        </row>
        <row r="553">
          <cell r="A553" t="str">
            <v>T-HQ.AF</v>
          </cell>
          <cell r="B553" t="str">
            <v>Health Sys. Intl. Jan 1996 30 Calls</v>
          </cell>
          <cell r="C553" t="str">
            <v>CAL</v>
          </cell>
          <cell r="D553">
            <v>100</v>
          </cell>
          <cell r="F553" t="str">
            <v>NYSE</v>
          </cell>
          <cell r="G553" t="str">
            <v>HMOS</v>
          </cell>
          <cell r="H553" t="str">
            <v>USA</v>
          </cell>
          <cell r="N553" t="str">
            <v>T-HQ.AF</v>
          </cell>
          <cell r="O553">
            <v>30</v>
          </cell>
          <cell r="P553">
            <v>35083</v>
          </cell>
          <cell r="Q553" t="str">
            <v>T-HQ</v>
          </cell>
          <cell r="R553" t="str">
            <v>USD</v>
          </cell>
          <cell r="S553" t="str">
            <v>Call Option</v>
          </cell>
          <cell r="U553" t="str">
            <v>Health Maint. Org.</v>
          </cell>
          <cell r="V553" t="str">
            <v>UNITED STATES OF AMERICA</v>
          </cell>
          <cell r="W553" t="str">
            <v>NEW YORK STOCK EXCHANGE</v>
          </cell>
          <cell r="Y553" t="str">
            <v>U.S. Dollar</v>
          </cell>
          <cell r="AJ553" t="str">
            <v>E</v>
          </cell>
          <cell r="AR553" t="str">
            <v>T-HQ.AF</v>
          </cell>
        </row>
        <row r="554">
          <cell r="A554" t="str">
            <v>T-HQ.BF</v>
          </cell>
          <cell r="B554" t="str">
            <v>Health Systems Feb 1996 30 Calls</v>
          </cell>
          <cell r="C554" t="str">
            <v>CAL</v>
          </cell>
          <cell r="D554">
            <v>100</v>
          </cell>
          <cell r="F554" t="str">
            <v>NYSE</v>
          </cell>
          <cell r="G554" t="str">
            <v>HMOS</v>
          </cell>
          <cell r="H554" t="str">
            <v>USA</v>
          </cell>
          <cell r="N554" t="str">
            <v>T-HQ.BF</v>
          </cell>
          <cell r="O554">
            <v>30</v>
          </cell>
          <cell r="P554">
            <v>35111</v>
          </cell>
          <cell r="Q554" t="str">
            <v>T-HQ</v>
          </cell>
          <cell r="R554" t="str">
            <v>USD</v>
          </cell>
          <cell r="S554" t="str">
            <v>Call Option</v>
          </cell>
          <cell r="U554" t="str">
            <v>Health Maint. Org.</v>
          </cell>
          <cell r="V554" t="str">
            <v>UNITED STATES OF AMERICA</v>
          </cell>
          <cell r="W554" t="str">
            <v>NEW YORK STOCK EXCHANGE</v>
          </cell>
          <cell r="Y554" t="str">
            <v>U.S. Dollar</v>
          </cell>
          <cell r="AJ554" t="str">
            <v>E</v>
          </cell>
          <cell r="AR554" t="str">
            <v>T-HQ.BF</v>
          </cell>
        </row>
        <row r="555">
          <cell r="A555" t="str">
            <v>T-HQ.LE</v>
          </cell>
          <cell r="B555" t="str">
            <v>Health Sys. Intl. Dec 1995 25 Calls</v>
          </cell>
          <cell r="C555" t="str">
            <v>CAL</v>
          </cell>
          <cell r="D555">
            <v>100</v>
          </cell>
          <cell r="F555" t="str">
            <v>NYSE</v>
          </cell>
          <cell r="G555" t="str">
            <v>HMOS</v>
          </cell>
          <cell r="H555" t="str">
            <v>USA</v>
          </cell>
          <cell r="N555" t="str">
            <v>T-HQ.LE</v>
          </cell>
          <cell r="O555">
            <v>25</v>
          </cell>
          <cell r="P555">
            <v>35048</v>
          </cell>
          <cell r="Q555" t="str">
            <v>T-HQ</v>
          </cell>
          <cell r="R555" t="str">
            <v>USD</v>
          </cell>
          <cell r="S555" t="str">
            <v>Call Option</v>
          </cell>
          <cell r="U555" t="str">
            <v>Health Maint. Org.</v>
          </cell>
          <cell r="V555" t="str">
            <v>UNITED STATES OF AMERICA</v>
          </cell>
          <cell r="W555" t="str">
            <v>NEW YORK STOCK EXCHANGE</v>
          </cell>
          <cell r="Y555" t="str">
            <v>U.S. Dollar</v>
          </cell>
          <cell r="AJ555" t="str">
            <v>E</v>
          </cell>
          <cell r="AR555" t="str">
            <v>T-HQ.LE</v>
          </cell>
        </row>
        <row r="556">
          <cell r="A556" t="str">
            <v>T-HQ.LF</v>
          </cell>
          <cell r="B556" t="str">
            <v>Health Sys. Intl. Dec 1995 30 Calls</v>
          </cell>
          <cell r="C556" t="str">
            <v>CAL</v>
          </cell>
          <cell r="D556">
            <v>100</v>
          </cell>
          <cell r="F556" t="str">
            <v>NYSE</v>
          </cell>
          <cell r="G556" t="str">
            <v>HMOS</v>
          </cell>
          <cell r="H556" t="str">
            <v>USA</v>
          </cell>
          <cell r="N556" t="str">
            <v>T-HQ.LF</v>
          </cell>
          <cell r="O556">
            <v>30</v>
          </cell>
          <cell r="P556">
            <v>35048</v>
          </cell>
          <cell r="Q556" t="str">
            <v>T-HQ</v>
          </cell>
          <cell r="R556" t="str">
            <v>USD</v>
          </cell>
          <cell r="S556" t="str">
            <v>Call Option</v>
          </cell>
          <cell r="U556" t="str">
            <v>Health Maint. Org.</v>
          </cell>
          <cell r="V556" t="str">
            <v>UNITED STATES OF AMERICA</v>
          </cell>
          <cell r="W556" t="str">
            <v>NEW YORK STOCK EXCHANGE</v>
          </cell>
          <cell r="Y556" t="str">
            <v>U.S. Dollar</v>
          </cell>
          <cell r="AJ556" t="str">
            <v>E</v>
          </cell>
          <cell r="AR556" t="str">
            <v>T-HQ.LF</v>
          </cell>
        </row>
        <row r="557">
          <cell r="A557" t="str">
            <v>T-HQ.UF</v>
          </cell>
          <cell r="B557" t="str">
            <v>Health Systems Intl. 9/16/95 30 Puts</v>
          </cell>
          <cell r="C557" t="str">
            <v>PUT</v>
          </cell>
          <cell r="D557">
            <v>100</v>
          </cell>
          <cell r="F557" t="str">
            <v>NYSE</v>
          </cell>
          <cell r="G557" t="str">
            <v>HMOS</v>
          </cell>
          <cell r="H557" t="str">
            <v>USA</v>
          </cell>
          <cell r="N557" t="str">
            <v>T-HQ.UF</v>
          </cell>
          <cell r="O557">
            <v>30</v>
          </cell>
          <cell r="P557">
            <v>34958</v>
          </cell>
          <cell r="Q557" t="str">
            <v>T-HQ</v>
          </cell>
          <cell r="R557" t="str">
            <v>USD</v>
          </cell>
          <cell r="S557" t="str">
            <v>Put Option</v>
          </cell>
          <cell r="U557" t="str">
            <v>Health Maint. Org.</v>
          </cell>
          <cell r="V557" t="str">
            <v>UNITED STATES OF AMERICA</v>
          </cell>
          <cell r="W557" t="str">
            <v>NEW YORK STOCK EXCHANGE</v>
          </cell>
          <cell r="Y557" t="str">
            <v>U.S. Dollar</v>
          </cell>
          <cell r="AJ557" t="str">
            <v>E</v>
          </cell>
          <cell r="AR557" t="str">
            <v>T-HQ.UF</v>
          </cell>
        </row>
        <row r="558">
          <cell r="A558" t="str">
            <v>T-HRC</v>
          </cell>
          <cell r="B558" t="str">
            <v xml:space="preserve">Healthsouth Rehab  </v>
          </cell>
          <cell r="C558" t="str">
            <v>STK</v>
          </cell>
          <cell r="D558">
            <v>1</v>
          </cell>
          <cell r="F558" t="str">
            <v>NYSE</v>
          </cell>
          <cell r="G558" t="str">
            <v>HEAL</v>
          </cell>
          <cell r="H558" t="str">
            <v>USA</v>
          </cell>
          <cell r="J558" t="str">
            <v>421924101</v>
          </cell>
          <cell r="N558" t="str">
            <v>T-HRC</v>
          </cell>
          <cell r="R558" t="str">
            <v>USD</v>
          </cell>
          <cell r="S558" t="str">
            <v>Stock</v>
          </cell>
          <cell r="U558" t="str">
            <v>Healthcare</v>
          </cell>
          <cell r="V558" t="str">
            <v>UNITED STATES OF AMERICA</v>
          </cell>
          <cell r="W558" t="str">
            <v>NEW YORK STOCK EXCHANGE</v>
          </cell>
          <cell r="Y558" t="str">
            <v>U.S. Dollar</v>
          </cell>
          <cell r="AJ558" t="str">
            <v>E</v>
          </cell>
          <cell r="AR558" t="str">
            <v>T-HRC</v>
          </cell>
        </row>
        <row r="559">
          <cell r="A559" t="str">
            <v>T-HS</v>
          </cell>
          <cell r="B559" t="str">
            <v>Healthsource</v>
          </cell>
          <cell r="C559" t="str">
            <v>STK</v>
          </cell>
          <cell r="D559">
            <v>1</v>
          </cell>
          <cell r="F559" t="str">
            <v>NYSE</v>
          </cell>
          <cell r="G559" t="str">
            <v>HMOS</v>
          </cell>
          <cell r="H559" t="str">
            <v>USA</v>
          </cell>
          <cell r="N559" t="str">
            <v>T-HS</v>
          </cell>
          <cell r="R559" t="str">
            <v>USD</v>
          </cell>
          <cell r="S559" t="str">
            <v>Stock</v>
          </cell>
          <cell r="U559" t="str">
            <v>Health Maint. Org.</v>
          </cell>
          <cell r="V559" t="str">
            <v>UNITED STATES OF AMERICA</v>
          </cell>
          <cell r="W559" t="str">
            <v>NEW YORK STOCK EXCHANGE</v>
          </cell>
          <cell r="Y559" t="str">
            <v>U.S. Dollar</v>
          </cell>
          <cell r="AJ559" t="str">
            <v>E</v>
          </cell>
          <cell r="AR559" t="str">
            <v>T-HS</v>
          </cell>
        </row>
        <row r="560">
          <cell r="A560" t="str">
            <v>T-HS.CW</v>
          </cell>
          <cell r="B560" t="str">
            <v>HS Mar 1997 17.5 Calls</v>
          </cell>
          <cell r="C560" t="str">
            <v>CAL</v>
          </cell>
          <cell r="D560">
            <v>100</v>
          </cell>
          <cell r="F560" t="str">
            <v>NYSE</v>
          </cell>
          <cell r="G560" t="str">
            <v>HMOS</v>
          </cell>
          <cell r="H560" t="str">
            <v>USA</v>
          </cell>
          <cell r="N560" t="str">
            <v>T-HS.CW</v>
          </cell>
          <cell r="O560">
            <v>17.5</v>
          </cell>
          <cell r="P560">
            <v>35510</v>
          </cell>
          <cell r="Q560" t="str">
            <v>T-HS</v>
          </cell>
          <cell r="R560" t="str">
            <v>USD</v>
          </cell>
          <cell r="S560" t="str">
            <v>Call Option</v>
          </cell>
          <cell r="U560" t="str">
            <v>Health Maint. Org.</v>
          </cell>
          <cell r="V560" t="str">
            <v>UNITED STATES OF AMERICA</v>
          </cell>
          <cell r="W560" t="str">
            <v>NEW YORK STOCK EXCHANGE</v>
          </cell>
          <cell r="Y560" t="str">
            <v>U.S. Dollar</v>
          </cell>
          <cell r="AJ560" t="str">
            <v>E</v>
          </cell>
          <cell r="AR560" t="str">
            <v>T-HS.CW</v>
          </cell>
        </row>
        <row r="561">
          <cell r="A561" t="str">
            <v>T-HSSI</v>
          </cell>
          <cell r="B561" t="str">
            <v>Hospital Staffing Svcs.</v>
          </cell>
          <cell r="C561" t="str">
            <v>STK</v>
          </cell>
          <cell r="D561">
            <v>1</v>
          </cell>
          <cell r="F561" t="str">
            <v>OTC</v>
          </cell>
          <cell r="G561" t="str">
            <v>HEAL</v>
          </cell>
          <cell r="H561" t="str">
            <v>USA</v>
          </cell>
          <cell r="N561" t="str">
            <v>T-HSSI</v>
          </cell>
          <cell r="R561" t="str">
            <v>USD</v>
          </cell>
          <cell r="S561" t="str">
            <v>Stock</v>
          </cell>
          <cell r="U561" t="str">
            <v>Healthcare</v>
          </cell>
          <cell r="V561" t="str">
            <v>UNITED STATES OF AMERICA</v>
          </cell>
          <cell r="W561" t="str">
            <v>OVER THE COUNTER</v>
          </cell>
          <cell r="Y561" t="str">
            <v>U.S. Dollar</v>
          </cell>
          <cell r="AJ561" t="str">
            <v>E</v>
          </cell>
        </row>
        <row r="562">
          <cell r="A562" t="str">
            <v>T-HTG</v>
          </cell>
          <cell r="B562" t="str">
            <v>Heritage Media Corp.</v>
          </cell>
          <cell r="C562" t="str">
            <v>STK</v>
          </cell>
          <cell r="D562">
            <v>1</v>
          </cell>
          <cell r="F562" t="str">
            <v>NYSE</v>
          </cell>
          <cell r="G562" t="str">
            <v>ADVT</v>
          </cell>
          <cell r="H562" t="str">
            <v>USA</v>
          </cell>
          <cell r="N562" t="str">
            <v>T-HTG</v>
          </cell>
          <cell r="R562" t="str">
            <v>USD</v>
          </cell>
          <cell r="S562" t="str">
            <v>Stock</v>
          </cell>
          <cell r="U562" t="str">
            <v>Advertising</v>
          </cell>
          <cell r="V562" t="str">
            <v>UNITED STATES OF AMERICA</v>
          </cell>
          <cell r="W562" t="str">
            <v>NEW YORK STOCK EXCHANGE</v>
          </cell>
          <cell r="Y562" t="str">
            <v>U.S. Dollar</v>
          </cell>
          <cell r="AJ562" t="str">
            <v>E</v>
          </cell>
          <cell r="AR562" t="str">
            <v>T-HTG</v>
          </cell>
        </row>
        <row r="563">
          <cell r="A563" t="str">
            <v>T-HTV</v>
          </cell>
          <cell r="B563" t="str">
            <v>Hearst Argyle TV</v>
          </cell>
          <cell r="C563" t="str">
            <v>STK</v>
          </cell>
          <cell r="D563">
            <v>1</v>
          </cell>
          <cell r="F563" t="str">
            <v>NYSE</v>
          </cell>
          <cell r="G563" t="str">
            <v>BROD</v>
          </cell>
          <cell r="H563" t="str">
            <v>USA</v>
          </cell>
          <cell r="N563" t="str">
            <v>T-HTV</v>
          </cell>
          <cell r="R563" t="str">
            <v>USD</v>
          </cell>
          <cell r="S563" t="str">
            <v>Stock</v>
          </cell>
          <cell r="U563" t="str">
            <v>Broadcast/Advertising</v>
          </cell>
          <cell r="V563" t="str">
            <v>UNITED STATES OF AMERICA</v>
          </cell>
          <cell r="W563" t="str">
            <v>NEW YORK STOCK EXCHANGE</v>
          </cell>
          <cell r="Y563" t="str">
            <v>U.S. Dollar</v>
          </cell>
          <cell r="AJ563" t="str">
            <v>E</v>
          </cell>
          <cell r="AR563" t="str">
            <v>T-HTV</v>
          </cell>
        </row>
        <row r="564">
          <cell r="A564" t="str">
            <v>T-HUM</v>
          </cell>
          <cell r="B564" t="str">
            <v>Humana</v>
          </cell>
          <cell r="C564" t="str">
            <v>STK</v>
          </cell>
          <cell r="D564">
            <v>1</v>
          </cell>
          <cell r="F564" t="str">
            <v>NYSE</v>
          </cell>
          <cell r="G564" t="str">
            <v>HMOS</v>
          </cell>
          <cell r="H564" t="str">
            <v>USA</v>
          </cell>
          <cell r="N564" t="str">
            <v>T-HUM</v>
          </cell>
          <cell r="R564" t="str">
            <v>USD</v>
          </cell>
          <cell r="S564" t="str">
            <v>Stock</v>
          </cell>
          <cell r="U564" t="str">
            <v>Health Maint. Org.</v>
          </cell>
          <cell r="V564" t="str">
            <v>UNITED STATES OF AMERICA</v>
          </cell>
          <cell r="W564" t="str">
            <v>NEW YORK STOCK EXCHANGE</v>
          </cell>
          <cell r="Y564" t="str">
            <v>U.S. Dollar</v>
          </cell>
          <cell r="AJ564" t="str">
            <v>E</v>
          </cell>
          <cell r="AR564" t="str">
            <v>T-HUM</v>
          </cell>
        </row>
        <row r="565">
          <cell r="A565" t="str">
            <v>T-HVY</v>
          </cell>
          <cell r="B565" t="str">
            <v>Harveys Casino Resorts</v>
          </cell>
          <cell r="C565" t="str">
            <v>STK</v>
          </cell>
          <cell r="D565">
            <v>1</v>
          </cell>
          <cell r="F565" t="str">
            <v>NYSE</v>
          </cell>
          <cell r="G565" t="str">
            <v>CASI</v>
          </cell>
          <cell r="H565" t="str">
            <v>USA</v>
          </cell>
          <cell r="N565" t="str">
            <v>T-HVY</v>
          </cell>
          <cell r="R565" t="str">
            <v>USD</v>
          </cell>
          <cell r="S565" t="str">
            <v>Stock</v>
          </cell>
          <cell r="U565" t="str">
            <v>Casinos</v>
          </cell>
          <cell r="V565" t="str">
            <v>UNITED STATES OF AMERICA</v>
          </cell>
          <cell r="W565" t="str">
            <v>NEW YORK STOCK EXCHANGE</v>
          </cell>
          <cell r="Y565" t="str">
            <v>U.S. Dollar</v>
          </cell>
          <cell r="AJ565" t="str">
            <v>E</v>
          </cell>
          <cell r="AR565" t="str">
            <v>T-HVY</v>
          </cell>
        </row>
        <row r="566">
          <cell r="A566" t="str">
            <v>T-HWQ.AE</v>
          </cell>
          <cell r="B566" t="str">
            <v>HLYW Jan 1999 25 Calls</v>
          </cell>
          <cell r="C566" t="str">
            <v>CAL</v>
          </cell>
          <cell r="D566">
            <v>100</v>
          </cell>
          <cell r="F566" t="str">
            <v>NYSE</v>
          </cell>
          <cell r="G566" t="str">
            <v>ENTM</v>
          </cell>
          <cell r="H566" t="str">
            <v>USA</v>
          </cell>
          <cell r="N566" t="str">
            <v>T-HWQ.AE</v>
          </cell>
          <cell r="O566">
            <v>25</v>
          </cell>
          <cell r="P566">
            <v>36175</v>
          </cell>
          <cell r="Q566" t="str">
            <v>T-HLYW</v>
          </cell>
          <cell r="R566" t="str">
            <v>USD</v>
          </cell>
          <cell r="S566" t="str">
            <v>Call Option</v>
          </cell>
          <cell r="U566" t="str">
            <v>Entertainment/Leisure</v>
          </cell>
          <cell r="V566" t="str">
            <v>UNITED STATES OF AMERICA</v>
          </cell>
          <cell r="W566" t="str">
            <v>NEW YORK STOCK EXCHANGE</v>
          </cell>
          <cell r="Y566" t="str">
            <v>U.S. Dollar</v>
          </cell>
          <cell r="AJ566" t="str">
            <v>E</v>
          </cell>
          <cell r="AR566" t="str">
            <v>T-HWQ.AE</v>
          </cell>
        </row>
        <row r="567">
          <cell r="A567" t="str">
            <v>T-HWQ.AF</v>
          </cell>
          <cell r="B567" t="str">
            <v>HLYW Jan 1999 30 Calls</v>
          </cell>
          <cell r="C567" t="str">
            <v>CAL</v>
          </cell>
          <cell r="D567">
            <v>100</v>
          </cell>
          <cell r="F567" t="str">
            <v>NYSE</v>
          </cell>
          <cell r="G567" t="str">
            <v>ENTM</v>
          </cell>
          <cell r="H567" t="str">
            <v>USA</v>
          </cell>
          <cell r="N567" t="str">
            <v>T-HWQ.AF</v>
          </cell>
          <cell r="O567">
            <v>30</v>
          </cell>
          <cell r="P567">
            <v>36175</v>
          </cell>
          <cell r="Q567" t="str">
            <v>T-HLYW</v>
          </cell>
          <cell r="R567" t="str">
            <v>USD</v>
          </cell>
          <cell r="S567" t="str">
            <v>Call Option</v>
          </cell>
          <cell r="U567" t="str">
            <v>Entertainment/Leisure</v>
          </cell>
          <cell r="V567" t="str">
            <v>UNITED STATES OF AMERICA</v>
          </cell>
          <cell r="W567" t="str">
            <v>NEW YORK STOCK EXCHANGE</v>
          </cell>
          <cell r="Y567" t="str">
            <v>U.S. Dollar</v>
          </cell>
          <cell r="AJ567" t="str">
            <v>E</v>
          </cell>
          <cell r="AR567" t="str">
            <v>T-HWQ.AF</v>
          </cell>
        </row>
        <row r="568">
          <cell r="A568" t="str">
            <v>T-HWQ.DF</v>
          </cell>
          <cell r="B568" t="str">
            <v>HLYW Apr 1999 30 Calls</v>
          </cell>
          <cell r="C568" t="str">
            <v>CAL</v>
          </cell>
          <cell r="D568">
            <v>100</v>
          </cell>
          <cell r="F568" t="str">
            <v>NYSE</v>
          </cell>
          <cell r="G568" t="str">
            <v>ENTM</v>
          </cell>
          <cell r="H568" t="str">
            <v>USA</v>
          </cell>
          <cell r="N568" t="str">
            <v>T-HWQ.DF</v>
          </cell>
          <cell r="O568">
            <v>30</v>
          </cell>
          <cell r="P568">
            <v>36266</v>
          </cell>
          <cell r="Q568" t="str">
            <v>T-HLYW</v>
          </cell>
          <cell r="R568" t="str">
            <v>USD</v>
          </cell>
          <cell r="S568" t="str">
            <v>Call Option</v>
          </cell>
          <cell r="U568" t="str">
            <v>Entertainment/Leisure</v>
          </cell>
          <cell r="V568" t="str">
            <v>UNITED STATES OF AMERICA</v>
          </cell>
          <cell r="W568" t="str">
            <v>NEW YORK STOCK EXCHANGE</v>
          </cell>
          <cell r="Y568" t="str">
            <v>U.S. Dollar</v>
          </cell>
          <cell r="AJ568" t="str">
            <v>E</v>
          </cell>
          <cell r="AR568" t="str">
            <v>T-HWQ.DF</v>
          </cell>
        </row>
        <row r="569">
          <cell r="A569" t="str">
            <v>T-HYQ.KL</v>
          </cell>
          <cell r="B569" t="str">
            <v>Pacificare Health Nov 1995 60 Calls</v>
          </cell>
          <cell r="C569" t="str">
            <v>CAL</v>
          </cell>
          <cell r="D569">
            <v>100</v>
          </cell>
          <cell r="F569" t="str">
            <v>NYSE</v>
          </cell>
          <cell r="G569" t="str">
            <v>HMOS</v>
          </cell>
          <cell r="H569" t="str">
            <v>USA</v>
          </cell>
          <cell r="N569" t="str">
            <v>T-HYQ.KL</v>
          </cell>
          <cell r="O569">
            <v>60</v>
          </cell>
          <cell r="P569">
            <v>35020</v>
          </cell>
          <cell r="Q569" t="str">
            <v>T-PHYSB</v>
          </cell>
          <cell r="R569" t="str">
            <v>USD</v>
          </cell>
          <cell r="S569" t="str">
            <v>Call Option</v>
          </cell>
          <cell r="U569" t="str">
            <v>Health Maint. Org.</v>
          </cell>
          <cell r="V569" t="str">
            <v>UNITED STATES OF AMERICA</v>
          </cell>
          <cell r="W569" t="str">
            <v>NEW YORK STOCK EXCHANGE</v>
          </cell>
          <cell r="Y569" t="str">
            <v>U.S. Dollar</v>
          </cell>
          <cell r="AJ569" t="str">
            <v>E</v>
          </cell>
          <cell r="AR569" t="str">
            <v>T-HYQ.KL</v>
          </cell>
        </row>
        <row r="570">
          <cell r="A570" t="str">
            <v>T-HYQ.KM</v>
          </cell>
          <cell r="B570" t="str">
            <v>Pacificare Health 11/18/95 65 Calls</v>
          </cell>
          <cell r="C570" t="str">
            <v>CAL</v>
          </cell>
          <cell r="D570">
            <v>100</v>
          </cell>
          <cell r="F570" t="str">
            <v>NYSE</v>
          </cell>
          <cell r="G570" t="str">
            <v>HMOS</v>
          </cell>
          <cell r="H570" t="str">
            <v>USA</v>
          </cell>
          <cell r="N570" t="str">
            <v>T-HYQ.KM</v>
          </cell>
          <cell r="O570">
            <v>65</v>
          </cell>
          <cell r="P570">
            <v>35021</v>
          </cell>
          <cell r="Q570" t="str">
            <v>T-PHSYB</v>
          </cell>
          <cell r="R570" t="str">
            <v>USD</v>
          </cell>
          <cell r="S570" t="str">
            <v>Call Option</v>
          </cell>
          <cell r="U570" t="str">
            <v>Health Maint. Org.</v>
          </cell>
          <cell r="V570" t="str">
            <v>UNITED STATES OF AMERICA</v>
          </cell>
          <cell r="W570" t="str">
            <v>NEW YORK STOCK EXCHANGE</v>
          </cell>
          <cell r="Y570" t="str">
            <v>U.S. Dollar</v>
          </cell>
          <cell r="AJ570" t="str">
            <v>E</v>
          </cell>
          <cell r="AR570" t="str">
            <v>T-HYQ.KM</v>
          </cell>
        </row>
        <row r="571">
          <cell r="A571" t="str">
            <v>T-HYQ.WK</v>
          </cell>
          <cell r="B571" t="str">
            <v>Pacificare Health 11/18/95 55 Puts</v>
          </cell>
          <cell r="C571" t="str">
            <v>PUT</v>
          </cell>
          <cell r="D571">
            <v>100</v>
          </cell>
          <cell r="F571" t="str">
            <v>NYSE</v>
          </cell>
          <cell r="G571" t="str">
            <v>HMOS</v>
          </cell>
          <cell r="H571" t="str">
            <v>USA</v>
          </cell>
          <cell r="N571" t="str">
            <v>T-HYQ.WK</v>
          </cell>
          <cell r="O571">
            <v>55</v>
          </cell>
          <cell r="P571">
            <v>35021</v>
          </cell>
          <cell r="Q571" t="str">
            <v>T-PHSYB</v>
          </cell>
          <cell r="R571" t="str">
            <v>USD</v>
          </cell>
          <cell r="S571" t="str">
            <v>Put Option</v>
          </cell>
          <cell r="U571" t="str">
            <v>Health Maint. Org.</v>
          </cell>
          <cell r="V571" t="str">
            <v>UNITED STATES OF AMERICA</v>
          </cell>
          <cell r="W571" t="str">
            <v>NEW YORK STOCK EXCHANGE</v>
          </cell>
          <cell r="Y571" t="str">
            <v>U.S. Dollar</v>
          </cell>
          <cell r="AJ571" t="str">
            <v>E</v>
          </cell>
          <cell r="AR571" t="str">
            <v>T-HYQ.WK</v>
          </cell>
        </row>
        <row r="572">
          <cell r="A572" t="str">
            <v>T-IAIC</v>
          </cell>
          <cell r="B572" t="str">
            <v>Information Analysis Inc.</v>
          </cell>
          <cell r="C572" t="str">
            <v>STK</v>
          </cell>
          <cell r="D572">
            <v>1</v>
          </cell>
          <cell r="F572" t="str">
            <v>OTC</v>
          </cell>
          <cell r="G572" t="str">
            <v>SOFT</v>
          </cell>
          <cell r="H572" t="str">
            <v>USA</v>
          </cell>
          <cell r="N572" t="str">
            <v>T-IAIC</v>
          </cell>
          <cell r="R572" t="str">
            <v>USD</v>
          </cell>
          <cell r="S572" t="str">
            <v>Stock</v>
          </cell>
          <cell r="U572" t="str">
            <v>Software</v>
          </cell>
          <cell r="V572" t="str">
            <v>UNITED STATES OF AMERICA</v>
          </cell>
          <cell r="W572" t="str">
            <v>OVER THE COUNTER</v>
          </cell>
          <cell r="Y572" t="str">
            <v>U.S. Dollar</v>
          </cell>
          <cell r="AJ572" t="str">
            <v>E</v>
          </cell>
          <cell r="AR572" t="str">
            <v>T-IAIC</v>
          </cell>
        </row>
        <row r="573">
          <cell r="A573" t="str">
            <v>T-IBP</v>
          </cell>
          <cell r="B573" t="str">
            <v>IBP Inc.</v>
          </cell>
          <cell r="C573" t="str">
            <v>STK</v>
          </cell>
          <cell r="D573">
            <v>1</v>
          </cell>
          <cell r="F573" t="str">
            <v>NYSE</v>
          </cell>
          <cell r="G573" t="str">
            <v>FOOD</v>
          </cell>
          <cell r="H573" t="str">
            <v>USA</v>
          </cell>
          <cell r="N573" t="str">
            <v>T-IBP</v>
          </cell>
          <cell r="R573" t="str">
            <v>USD</v>
          </cell>
          <cell r="S573" t="str">
            <v>Stock</v>
          </cell>
          <cell r="U573" t="str">
            <v>Food</v>
          </cell>
          <cell r="V573" t="str">
            <v>UNITED STATES OF AMERICA</v>
          </cell>
          <cell r="W573" t="str">
            <v>NEW YORK STOCK EXCHANGE</v>
          </cell>
          <cell r="Y573" t="str">
            <v>U.S. Dollar</v>
          </cell>
          <cell r="AJ573" t="str">
            <v>E</v>
          </cell>
          <cell r="AR573" t="str">
            <v>T-IBP</v>
          </cell>
        </row>
        <row r="574">
          <cell r="A574" t="str">
            <v>T-IEE</v>
          </cell>
          <cell r="B574" t="str">
            <v>Integrated Electrical Services Inc.</v>
          </cell>
          <cell r="C574" t="str">
            <v>STK</v>
          </cell>
          <cell r="D574">
            <v>1</v>
          </cell>
          <cell r="F574" t="str">
            <v>NYSE</v>
          </cell>
          <cell r="G574" t="str">
            <v>INDL</v>
          </cell>
          <cell r="H574" t="str">
            <v>USA</v>
          </cell>
          <cell r="N574" t="str">
            <v>T-IEE</v>
          </cell>
          <cell r="R574" t="str">
            <v>USD</v>
          </cell>
          <cell r="S574" t="str">
            <v>Stock</v>
          </cell>
          <cell r="U574" t="str">
            <v>Industrial</v>
          </cell>
          <cell r="V574" t="str">
            <v>UNITED STATES OF AMERICA</v>
          </cell>
          <cell r="W574" t="str">
            <v>NEW YORK STOCK EXCHANGE</v>
          </cell>
          <cell r="Y574" t="str">
            <v>U.S. Dollar</v>
          </cell>
          <cell r="AJ574" t="str">
            <v>E</v>
          </cell>
          <cell r="AR574" t="str">
            <v>T-IEE</v>
          </cell>
        </row>
        <row r="575">
          <cell r="A575" t="str">
            <v>T-IGCA</v>
          </cell>
          <cell r="B575" t="str">
            <v xml:space="preserve">Innovative Gaming Corp. of America </v>
          </cell>
          <cell r="C575" t="str">
            <v>STK</v>
          </cell>
          <cell r="D575">
            <v>1</v>
          </cell>
          <cell r="F575" t="str">
            <v>OTC</v>
          </cell>
          <cell r="G575" t="str">
            <v>GAME</v>
          </cell>
          <cell r="H575" t="str">
            <v>USA</v>
          </cell>
          <cell r="N575" t="str">
            <v>T-IGCA</v>
          </cell>
          <cell r="R575" t="str">
            <v>USD</v>
          </cell>
          <cell r="S575" t="str">
            <v>Stock</v>
          </cell>
          <cell r="U575" t="str">
            <v>Gaming Equipment</v>
          </cell>
          <cell r="V575" t="str">
            <v>UNITED STATES OF AMERICA</v>
          </cell>
          <cell r="W575" t="str">
            <v>OVER THE COUNTER</v>
          </cell>
          <cell r="Y575" t="str">
            <v>U.S. Dollar</v>
          </cell>
          <cell r="AJ575" t="str">
            <v>E</v>
          </cell>
          <cell r="AR575" t="str">
            <v>T-IGCA</v>
          </cell>
        </row>
        <row r="576">
          <cell r="A576" t="str">
            <v>T-IGF</v>
          </cell>
          <cell r="B576" t="str">
            <v>India Growth Fund</v>
          </cell>
          <cell r="C576" t="str">
            <v>STK</v>
          </cell>
          <cell r="D576">
            <v>1</v>
          </cell>
          <cell r="F576" t="str">
            <v>NYSE</v>
          </cell>
          <cell r="G576" t="str">
            <v>FUND</v>
          </cell>
          <cell r="H576" t="str">
            <v>USA</v>
          </cell>
          <cell r="N576" t="str">
            <v>T-IGF</v>
          </cell>
          <cell r="R576" t="str">
            <v>USD</v>
          </cell>
          <cell r="S576" t="str">
            <v>Stock</v>
          </cell>
          <cell r="U576" t="str">
            <v>Funds</v>
          </cell>
          <cell r="V576" t="str">
            <v>UNITED STATES OF AMERICA</v>
          </cell>
          <cell r="W576" t="str">
            <v>NEW YORK STOCK EXCHANGE</v>
          </cell>
          <cell r="Y576" t="str">
            <v>U.S. Dollar</v>
          </cell>
          <cell r="AJ576" t="str">
            <v>E</v>
          </cell>
        </row>
        <row r="577">
          <cell r="A577" t="str">
            <v>T-IGHC</v>
          </cell>
          <cell r="B577" t="str">
            <v>Intergroup Healthcare</v>
          </cell>
          <cell r="C577" t="str">
            <v>STK</v>
          </cell>
          <cell r="D577">
            <v>1</v>
          </cell>
          <cell r="F577" t="str">
            <v>OTC</v>
          </cell>
          <cell r="G577" t="str">
            <v>HMOS</v>
          </cell>
          <cell r="H577" t="str">
            <v>USA</v>
          </cell>
          <cell r="N577" t="str">
            <v>T-IGHC</v>
          </cell>
          <cell r="R577" t="str">
            <v>USD</v>
          </cell>
          <cell r="S577" t="str">
            <v>Stock</v>
          </cell>
          <cell r="U577" t="str">
            <v>Health Maint. Org.</v>
          </cell>
          <cell r="V577" t="str">
            <v>UNITED STATES OF AMERICA</v>
          </cell>
          <cell r="W577" t="str">
            <v>OVER THE COUNTER</v>
          </cell>
          <cell r="Y577" t="str">
            <v>U.S. Dollar</v>
          </cell>
          <cell r="AJ577" t="str">
            <v>E</v>
          </cell>
        </row>
        <row r="578">
          <cell r="A578" t="str">
            <v>T-IGLSF</v>
          </cell>
          <cell r="B578" t="str">
            <v>Insituform Group, Ltd.</v>
          </cell>
          <cell r="C578" t="str">
            <v>STK</v>
          </cell>
          <cell r="D578">
            <v>1</v>
          </cell>
          <cell r="F578" t="str">
            <v>OTC</v>
          </cell>
          <cell r="G578" t="str">
            <v>ENGR</v>
          </cell>
          <cell r="H578" t="str">
            <v>USA</v>
          </cell>
          <cell r="N578" t="str">
            <v>T-IGLSF</v>
          </cell>
          <cell r="R578" t="str">
            <v>USD</v>
          </cell>
          <cell r="S578" t="str">
            <v>Stock</v>
          </cell>
          <cell r="U578" t="str">
            <v>Engineering</v>
          </cell>
          <cell r="V578" t="str">
            <v>UNITED STATES OF AMERICA</v>
          </cell>
          <cell r="W578" t="str">
            <v>OVER THE COUNTER</v>
          </cell>
          <cell r="Y578" t="str">
            <v>U.S. Dollar</v>
          </cell>
          <cell r="AJ578" t="str">
            <v>E</v>
          </cell>
        </row>
        <row r="579">
          <cell r="A579" t="str">
            <v>T-IGT</v>
          </cell>
          <cell r="B579" t="str">
            <v>International Game Technology</v>
          </cell>
          <cell r="C579" t="str">
            <v>STK</v>
          </cell>
          <cell r="D579">
            <v>1</v>
          </cell>
          <cell r="F579" t="str">
            <v>NYSE</v>
          </cell>
          <cell r="G579" t="str">
            <v>MANU</v>
          </cell>
          <cell r="H579" t="str">
            <v>USA</v>
          </cell>
          <cell r="N579" t="str">
            <v>T-IGT</v>
          </cell>
          <cell r="R579" t="str">
            <v>USD</v>
          </cell>
          <cell r="S579" t="str">
            <v>Stock</v>
          </cell>
          <cell r="U579" t="str">
            <v>Manufacturing</v>
          </cell>
          <cell r="V579" t="str">
            <v>UNITED STATES OF AMERICA</v>
          </cell>
          <cell r="W579" t="str">
            <v>NEW YORK STOCK EXCHANGE</v>
          </cell>
          <cell r="Y579" t="str">
            <v>U.S. Dollar</v>
          </cell>
          <cell r="AJ579" t="str">
            <v>E</v>
          </cell>
          <cell r="AR579" t="str">
            <v>T-IGT</v>
          </cell>
        </row>
        <row r="580">
          <cell r="A580" t="str">
            <v>T-IHNI</v>
          </cell>
          <cell r="B580" t="str">
            <v>Phoenix Healthcare Corp (was Iatros)</v>
          </cell>
          <cell r="C580" t="str">
            <v>STK</v>
          </cell>
          <cell r="D580">
            <v>1</v>
          </cell>
          <cell r="F580" t="str">
            <v>OTC</v>
          </cell>
          <cell r="G580" t="str">
            <v>NURH</v>
          </cell>
          <cell r="H580" t="str">
            <v>USA</v>
          </cell>
          <cell r="J580" t="str">
            <v>450729108</v>
          </cell>
          <cell r="N580" t="str">
            <v>T-PHHC</v>
          </cell>
          <cell r="R580" t="str">
            <v>USD</v>
          </cell>
          <cell r="S580" t="str">
            <v>Stock</v>
          </cell>
          <cell r="U580" t="str">
            <v>Nursing Home</v>
          </cell>
          <cell r="V580" t="str">
            <v>UNITED STATES OF AMERICA</v>
          </cell>
          <cell r="W580" t="str">
            <v>OVER THE COUNTER</v>
          </cell>
          <cell r="Y580" t="str">
            <v>U.S. Dollar</v>
          </cell>
          <cell r="AJ580" t="str">
            <v>E</v>
          </cell>
          <cell r="AR580" t="str">
            <v>T-PHHC</v>
          </cell>
        </row>
        <row r="581">
          <cell r="A581" t="str">
            <v>T-IHNIE</v>
          </cell>
          <cell r="B581" t="str">
            <v>Iatros Health Network</v>
          </cell>
          <cell r="C581" t="str">
            <v>STK</v>
          </cell>
          <cell r="D581">
            <v>1</v>
          </cell>
          <cell r="F581" t="str">
            <v>OTC</v>
          </cell>
          <cell r="G581" t="str">
            <v>NURH</v>
          </cell>
          <cell r="H581" t="str">
            <v>USA</v>
          </cell>
          <cell r="N581" t="str">
            <v>T-IHNIE</v>
          </cell>
          <cell r="R581" t="str">
            <v>USD</v>
          </cell>
          <cell r="S581" t="str">
            <v>Stock</v>
          </cell>
          <cell r="U581" t="str">
            <v>Nursing Home</v>
          </cell>
          <cell r="V581" t="str">
            <v>UNITED STATES OF AMERICA</v>
          </cell>
          <cell r="W581" t="str">
            <v>OVER THE COUNTER</v>
          </cell>
          <cell r="Y581" t="str">
            <v>U.S. Dollar</v>
          </cell>
          <cell r="AJ581" t="str">
            <v>E</v>
          </cell>
          <cell r="AR581" t="str">
            <v>T-IHNIE</v>
          </cell>
        </row>
        <row r="582">
          <cell r="A582" t="str">
            <v>T-ILCT</v>
          </cell>
          <cell r="B582" t="str">
            <v>ILC Technologies</v>
          </cell>
          <cell r="C582" t="str">
            <v>STK</v>
          </cell>
          <cell r="D582">
            <v>1</v>
          </cell>
          <cell r="F582" t="str">
            <v>OTC</v>
          </cell>
          <cell r="G582" t="str">
            <v>INDL</v>
          </cell>
          <cell r="H582" t="str">
            <v>USA</v>
          </cell>
          <cell r="J582" t="str">
            <v>449654102</v>
          </cell>
          <cell r="N582" t="str">
            <v>T-ILCT</v>
          </cell>
          <cell r="R582" t="str">
            <v>USD</v>
          </cell>
          <cell r="S582" t="str">
            <v>Stock</v>
          </cell>
          <cell r="U582" t="str">
            <v>Industrial</v>
          </cell>
          <cell r="V582" t="str">
            <v>UNITED STATES OF AMERICA</v>
          </cell>
          <cell r="W582" t="str">
            <v>OVER THE COUNTER</v>
          </cell>
          <cell r="Y582" t="str">
            <v>U.S. Dollar</v>
          </cell>
          <cell r="AJ582" t="str">
            <v>E</v>
          </cell>
          <cell r="AR582" t="str">
            <v>T-ILCT</v>
          </cell>
        </row>
        <row r="583">
          <cell r="A583" t="str">
            <v>T-IMCC</v>
          </cell>
          <cell r="B583" t="str">
            <v>IMC Mortgage Company</v>
          </cell>
          <cell r="C583" t="str">
            <v>STK</v>
          </cell>
          <cell r="D583">
            <v>1</v>
          </cell>
          <cell r="F583" t="str">
            <v>OTC</v>
          </cell>
          <cell r="G583" t="str">
            <v>FINL</v>
          </cell>
          <cell r="H583" t="str">
            <v>USA</v>
          </cell>
          <cell r="J583" t="str">
            <v>449923101</v>
          </cell>
          <cell r="N583" t="str">
            <v>T-IMCC</v>
          </cell>
          <cell r="R583" t="str">
            <v>USD</v>
          </cell>
          <cell r="S583" t="str">
            <v>Stock</v>
          </cell>
          <cell r="U583" t="str">
            <v>Financial</v>
          </cell>
          <cell r="V583" t="str">
            <v>UNITED STATES OF AMERICA</v>
          </cell>
          <cell r="W583" t="str">
            <v>OVER THE COUNTER</v>
          </cell>
          <cell r="Y583" t="str">
            <v>U.S. Dollar</v>
          </cell>
          <cell r="AJ583" t="str">
            <v>E</v>
          </cell>
          <cell r="AR583" t="str">
            <v>T-IMCC</v>
          </cell>
        </row>
        <row r="584">
          <cell r="A584" t="str">
            <v>T-IMNX</v>
          </cell>
          <cell r="B584" t="str">
            <v xml:space="preserve">Immunex Corp.      </v>
          </cell>
          <cell r="C584" t="str">
            <v>STK</v>
          </cell>
          <cell r="D584">
            <v>1</v>
          </cell>
          <cell r="F584" t="str">
            <v>OTC</v>
          </cell>
          <cell r="G584" t="str">
            <v>DRUG</v>
          </cell>
          <cell r="H584" t="str">
            <v>USA</v>
          </cell>
          <cell r="N584" t="str">
            <v>T-IMNX</v>
          </cell>
          <cell r="R584" t="str">
            <v>USD</v>
          </cell>
          <cell r="S584" t="str">
            <v>Stock</v>
          </cell>
          <cell r="U584" t="str">
            <v>Pharmaceuticals</v>
          </cell>
          <cell r="V584" t="str">
            <v>UNITED STATES OF AMERICA</v>
          </cell>
          <cell r="W584" t="str">
            <v>OVER THE COUNTER</v>
          </cell>
          <cell r="Y584" t="str">
            <v>U.S. Dollar</v>
          </cell>
          <cell r="AJ584" t="str">
            <v>E</v>
          </cell>
        </row>
        <row r="585">
          <cell r="A585" t="str">
            <v>T-IMTI</v>
          </cell>
          <cell r="B585" t="str">
            <v>Imagyn Medical (Urohealth)</v>
          </cell>
          <cell r="C585" t="str">
            <v>STK</v>
          </cell>
          <cell r="D585">
            <v>1</v>
          </cell>
          <cell r="F585" t="str">
            <v>OTC</v>
          </cell>
          <cell r="G585" t="str">
            <v>MEDS</v>
          </cell>
          <cell r="H585" t="str">
            <v>USA</v>
          </cell>
          <cell r="J585" t="str">
            <v>45244E100</v>
          </cell>
          <cell r="N585" t="str">
            <v>T-IMTI</v>
          </cell>
          <cell r="R585" t="str">
            <v>USD</v>
          </cell>
          <cell r="S585" t="str">
            <v>Stock</v>
          </cell>
          <cell r="U585" t="str">
            <v>Medical Supplies</v>
          </cell>
          <cell r="V585" t="str">
            <v>UNITED STATES OF AMERICA</v>
          </cell>
          <cell r="W585" t="str">
            <v>OVER THE COUNTER</v>
          </cell>
          <cell r="Y585" t="str">
            <v>U.S. Dollar</v>
          </cell>
          <cell r="AJ585" t="str">
            <v>E</v>
          </cell>
          <cell r="AR585" t="str">
            <v>T-IMTI</v>
          </cell>
        </row>
        <row r="586">
          <cell r="A586" t="str">
            <v>T-INSMA</v>
          </cell>
          <cell r="B586" t="str">
            <v xml:space="preserve">Insituform Mid-Am  </v>
          </cell>
          <cell r="C586" t="str">
            <v>STK</v>
          </cell>
          <cell r="D586">
            <v>1</v>
          </cell>
          <cell r="F586" t="str">
            <v>OTC</v>
          </cell>
          <cell r="G586" t="str">
            <v>ENGR</v>
          </cell>
          <cell r="H586" t="str">
            <v>USA</v>
          </cell>
          <cell r="N586" t="str">
            <v>T-INSMA</v>
          </cell>
          <cell r="R586" t="str">
            <v>USD</v>
          </cell>
          <cell r="S586" t="str">
            <v>Stock</v>
          </cell>
          <cell r="U586" t="str">
            <v>Engineering</v>
          </cell>
          <cell r="V586" t="str">
            <v>UNITED STATES OF AMERICA</v>
          </cell>
          <cell r="W586" t="str">
            <v>OVER THE COUNTER</v>
          </cell>
          <cell r="Y586" t="str">
            <v>U.S. Dollar</v>
          </cell>
          <cell r="AJ586" t="str">
            <v>E</v>
          </cell>
        </row>
        <row r="587">
          <cell r="A587" t="str">
            <v>T-INSUA</v>
          </cell>
          <cell r="B587" t="str">
            <v>Insituform Technologies</v>
          </cell>
          <cell r="C587" t="str">
            <v>STK</v>
          </cell>
          <cell r="D587">
            <v>1</v>
          </cell>
          <cell r="F587" t="str">
            <v>OTC</v>
          </cell>
          <cell r="G587" t="str">
            <v>INDL</v>
          </cell>
          <cell r="H587" t="str">
            <v>USA</v>
          </cell>
          <cell r="J587" t="str">
            <v>457667103</v>
          </cell>
          <cell r="N587" t="str">
            <v>T-INSUA</v>
          </cell>
          <cell r="R587" t="str">
            <v>USD</v>
          </cell>
          <cell r="S587" t="str">
            <v>Stock</v>
          </cell>
          <cell r="U587" t="str">
            <v>Industrial Services</v>
          </cell>
          <cell r="V587" t="str">
            <v>UNITED STATES OF AMERICA</v>
          </cell>
          <cell r="W587" t="str">
            <v>OVER THE COUNTER</v>
          </cell>
          <cell r="Y587" t="str">
            <v>U.S. Dollar</v>
          </cell>
          <cell r="AJ587" t="str">
            <v>E</v>
          </cell>
          <cell r="AR587" t="str">
            <v>T-INSUA</v>
          </cell>
        </row>
        <row r="588">
          <cell r="A588" t="str">
            <v>T-IP.NOV80P</v>
          </cell>
          <cell r="B588" t="str">
            <v>Int'l Paper NOV 80 Puts</v>
          </cell>
          <cell r="C588" t="str">
            <v>PUT</v>
          </cell>
          <cell r="D588">
            <v>100</v>
          </cell>
          <cell r="F588" t="str">
            <v>NYSE</v>
          </cell>
          <cell r="G588" t="str">
            <v>PAPR</v>
          </cell>
          <cell r="H588" t="str">
            <v>USA</v>
          </cell>
          <cell r="N588" t="str">
            <v>T-IP.NOV80P</v>
          </cell>
          <cell r="O588">
            <v>80</v>
          </cell>
          <cell r="P588">
            <v>33557</v>
          </cell>
          <cell r="Q588" t="str">
            <v>T-IP</v>
          </cell>
          <cell r="R588" t="str">
            <v>USD</v>
          </cell>
          <cell r="S588" t="str">
            <v>Put Option</v>
          </cell>
          <cell r="U588" t="str">
            <v>Paper</v>
          </cell>
          <cell r="V588" t="str">
            <v>UNITED STATES OF AMERICA</v>
          </cell>
          <cell r="W588" t="str">
            <v>NEW YORK STOCK EXCHANGE</v>
          </cell>
          <cell r="Y588" t="str">
            <v>U.S. Dollar</v>
          </cell>
          <cell r="AJ588" t="str">
            <v>E</v>
          </cell>
        </row>
        <row r="589">
          <cell r="A589" t="str">
            <v>T-ISCA</v>
          </cell>
          <cell r="B589" t="str">
            <v>International Speedway</v>
          </cell>
          <cell r="C589" t="str">
            <v>STK</v>
          </cell>
          <cell r="D589">
            <v>1</v>
          </cell>
          <cell r="F589" t="str">
            <v>OTC</v>
          </cell>
          <cell r="G589" t="str">
            <v>ENTM</v>
          </cell>
          <cell r="H589" t="str">
            <v>USA</v>
          </cell>
          <cell r="N589" t="str">
            <v>T-ISCA</v>
          </cell>
          <cell r="R589" t="str">
            <v>USD</v>
          </cell>
          <cell r="S589" t="str">
            <v>Stock</v>
          </cell>
          <cell r="U589" t="str">
            <v>Entertainment</v>
          </cell>
          <cell r="V589" t="str">
            <v>UNITED STATES OF AMERICA</v>
          </cell>
          <cell r="W589" t="str">
            <v>OVER THE COUNTER</v>
          </cell>
          <cell r="Y589" t="str">
            <v>U.S. Dollar</v>
          </cell>
          <cell r="AJ589" t="str">
            <v>E</v>
          </cell>
          <cell r="AR589" t="str">
            <v>T-ISCA</v>
          </cell>
        </row>
        <row r="590">
          <cell r="A590" t="str">
            <v>T-ITEQ</v>
          </cell>
          <cell r="B590" t="str">
            <v>ITEQ (formerly AirCure)</v>
          </cell>
          <cell r="C590" t="str">
            <v>STK</v>
          </cell>
          <cell r="D590">
            <v>1</v>
          </cell>
          <cell r="F590" t="str">
            <v>OTC</v>
          </cell>
          <cell r="G590" t="str">
            <v>INDL</v>
          </cell>
          <cell r="H590" t="str">
            <v>USA</v>
          </cell>
          <cell r="N590" t="str">
            <v>T-ITEQ</v>
          </cell>
          <cell r="R590" t="str">
            <v>USD</v>
          </cell>
          <cell r="S590" t="str">
            <v>Stock</v>
          </cell>
          <cell r="U590" t="str">
            <v>Industrial</v>
          </cell>
          <cell r="V590" t="str">
            <v>UNITED STATES OF AMERICA</v>
          </cell>
          <cell r="W590" t="str">
            <v>OVER THE COUNTER</v>
          </cell>
          <cell r="Y590" t="str">
            <v>U.S. Dollar</v>
          </cell>
          <cell r="AJ590" t="str">
            <v>E</v>
          </cell>
          <cell r="AR590" t="str">
            <v>T-ITEQ</v>
          </cell>
        </row>
        <row r="591">
          <cell r="A591" t="str">
            <v>T-J</v>
          </cell>
          <cell r="B591" t="str">
            <v>Jackpot Enterprises, Inc.</v>
          </cell>
          <cell r="C591" t="str">
            <v>STK</v>
          </cell>
          <cell r="D591">
            <v>1</v>
          </cell>
          <cell r="F591" t="str">
            <v>NYSE</v>
          </cell>
          <cell r="G591" t="str">
            <v>CASI</v>
          </cell>
          <cell r="H591" t="str">
            <v>USA</v>
          </cell>
          <cell r="N591" t="str">
            <v>T-J</v>
          </cell>
          <cell r="R591" t="str">
            <v>USD</v>
          </cell>
          <cell r="S591" t="str">
            <v>Stock</v>
          </cell>
          <cell r="U591" t="str">
            <v>Casinos</v>
          </cell>
          <cell r="V591" t="str">
            <v>UNITED STATES OF AMERICA</v>
          </cell>
          <cell r="W591" t="str">
            <v>NEW YORK STOCK EXCHANGE</v>
          </cell>
          <cell r="Y591" t="str">
            <v>U.S. Dollar</v>
          </cell>
          <cell r="AJ591" t="str">
            <v>E</v>
          </cell>
        </row>
        <row r="592">
          <cell r="A592" t="str">
            <v>T-JAPNY</v>
          </cell>
          <cell r="B592" t="str">
            <v xml:space="preserve">Japan Air. ADRs    </v>
          </cell>
          <cell r="C592" t="str">
            <v>STK</v>
          </cell>
          <cell r="D592">
            <v>1</v>
          </cell>
          <cell r="F592" t="str">
            <v>NYSE</v>
          </cell>
          <cell r="G592" t="str">
            <v>AIRL</v>
          </cell>
          <cell r="H592" t="str">
            <v>USA</v>
          </cell>
          <cell r="N592" t="str">
            <v>T-JAPNY</v>
          </cell>
          <cell r="R592" t="str">
            <v>USD</v>
          </cell>
          <cell r="S592" t="str">
            <v>Stock</v>
          </cell>
          <cell r="U592" t="str">
            <v>Airlines</v>
          </cell>
          <cell r="V592" t="str">
            <v>UNITED STATES OF AMERICA</v>
          </cell>
          <cell r="W592" t="str">
            <v>NEW YORK STOCK EXCHANGE</v>
          </cell>
          <cell r="Y592" t="str">
            <v>U.S. Dollar</v>
          </cell>
          <cell r="AJ592" t="str">
            <v>E</v>
          </cell>
        </row>
        <row r="593">
          <cell r="A593" t="str">
            <v>T-JBOH</v>
          </cell>
          <cell r="B593" t="str">
            <v>JB Oxford Holdings</v>
          </cell>
          <cell r="C593" t="str">
            <v>STK</v>
          </cell>
          <cell r="D593">
            <v>1</v>
          </cell>
          <cell r="F593" t="str">
            <v>OTC</v>
          </cell>
          <cell r="G593" t="str">
            <v>FINL</v>
          </cell>
          <cell r="H593" t="str">
            <v>USA</v>
          </cell>
          <cell r="N593" t="str">
            <v>T-JBOH</v>
          </cell>
          <cell r="R593" t="str">
            <v>USD</v>
          </cell>
          <cell r="S593" t="str">
            <v>Stock</v>
          </cell>
          <cell r="U593" t="str">
            <v>Financial</v>
          </cell>
          <cell r="V593" t="str">
            <v>UNITED STATES OF AMERICA</v>
          </cell>
          <cell r="W593" t="str">
            <v>OVER THE COUNTER</v>
          </cell>
          <cell r="Y593" t="str">
            <v>U.S. Dollar</v>
          </cell>
          <cell r="AJ593" t="str">
            <v>E</v>
          </cell>
          <cell r="AR593" t="str">
            <v>T-JBOH</v>
          </cell>
        </row>
        <row r="594">
          <cell r="A594" t="str">
            <v>T-JCOR</v>
          </cell>
          <cell r="B594" t="str">
            <v>Jacor</v>
          </cell>
          <cell r="C594" t="str">
            <v>STK</v>
          </cell>
          <cell r="D594">
            <v>1</v>
          </cell>
          <cell r="F594" t="str">
            <v>NYSE</v>
          </cell>
          <cell r="G594" t="str">
            <v>ENTM</v>
          </cell>
          <cell r="H594" t="str">
            <v>USA</v>
          </cell>
          <cell r="N594" t="str">
            <v>T-JCOR</v>
          </cell>
          <cell r="R594" t="str">
            <v>USD</v>
          </cell>
          <cell r="S594" t="str">
            <v>Stock</v>
          </cell>
          <cell r="U594" t="str">
            <v>Entertainment</v>
          </cell>
          <cell r="V594" t="str">
            <v>UNITED STATES OF AMERICA</v>
          </cell>
          <cell r="W594" t="str">
            <v>NEW YORK STOCK EXCHANGE</v>
          </cell>
          <cell r="Y594" t="str">
            <v>U.S. Dollar</v>
          </cell>
          <cell r="AJ594" t="str">
            <v>E</v>
          </cell>
          <cell r="AR594" t="str">
            <v>T-JCOR</v>
          </cell>
        </row>
        <row r="595">
          <cell r="A595" t="str">
            <v>T-JR</v>
          </cell>
          <cell r="B595" t="str">
            <v xml:space="preserve">James River Corp.  </v>
          </cell>
          <cell r="C595" t="str">
            <v>STK</v>
          </cell>
          <cell r="D595">
            <v>1</v>
          </cell>
          <cell r="F595" t="str">
            <v>NYSE</v>
          </cell>
          <cell r="G595" t="str">
            <v>PAPR</v>
          </cell>
          <cell r="H595" t="str">
            <v>USA</v>
          </cell>
          <cell r="N595" t="str">
            <v>T-JR</v>
          </cell>
          <cell r="R595" t="str">
            <v>USD</v>
          </cell>
          <cell r="S595" t="str">
            <v>Stock</v>
          </cell>
          <cell r="U595" t="str">
            <v>Paper</v>
          </cell>
          <cell r="V595" t="str">
            <v>UNITED STATES OF AMERICA</v>
          </cell>
          <cell r="W595" t="str">
            <v>NEW YORK STOCK EXCHANGE</v>
          </cell>
          <cell r="Y595" t="str">
            <v>U.S. Dollar</v>
          </cell>
          <cell r="AJ595" t="str">
            <v>E</v>
          </cell>
        </row>
        <row r="596">
          <cell r="A596" t="str">
            <v>T-JTS</v>
          </cell>
          <cell r="B596" t="str">
            <v>JTS Corp (was Atari)</v>
          </cell>
          <cell r="C596" t="str">
            <v>STK</v>
          </cell>
          <cell r="D596">
            <v>1</v>
          </cell>
          <cell r="F596" t="str">
            <v>NYSE</v>
          </cell>
          <cell r="G596" t="str">
            <v>TECH</v>
          </cell>
          <cell r="H596" t="str">
            <v>USA</v>
          </cell>
          <cell r="J596" t="str">
            <v>465940104</v>
          </cell>
          <cell r="N596" t="str">
            <v>T-JTS</v>
          </cell>
          <cell r="R596" t="str">
            <v>USD</v>
          </cell>
          <cell r="S596" t="str">
            <v>Stock</v>
          </cell>
          <cell r="U596" t="str">
            <v>Technology</v>
          </cell>
          <cell r="V596" t="str">
            <v>UNITED STATES OF AMERICA</v>
          </cell>
          <cell r="W596" t="str">
            <v>NEW YORK STOCK EXCHANGE</v>
          </cell>
          <cell r="Y596" t="str">
            <v>U.S. Dollar</v>
          </cell>
          <cell r="AJ596" t="str">
            <v>E</v>
          </cell>
          <cell r="AR596" t="str">
            <v>T-JTS</v>
          </cell>
        </row>
        <row r="597">
          <cell r="A597" t="str">
            <v>T-JTSC</v>
          </cell>
          <cell r="B597" t="str">
            <v>JTS Corp (was Atari)</v>
          </cell>
          <cell r="C597" t="str">
            <v>STK</v>
          </cell>
          <cell r="D597">
            <v>1</v>
          </cell>
          <cell r="F597" t="str">
            <v>OTC</v>
          </cell>
          <cell r="G597" t="str">
            <v>TECH</v>
          </cell>
          <cell r="H597" t="str">
            <v>USA</v>
          </cell>
          <cell r="N597" t="str">
            <v>T-JTSC</v>
          </cell>
          <cell r="R597" t="str">
            <v>USD</v>
          </cell>
          <cell r="S597" t="str">
            <v>Stock</v>
          </cell>
          <cell r="U597" t="str">
            <v>Technology</v>
          </cell>
          <cell r="V597" t="str">
            <v>UNITED STATES OF AMERICA</v>
          </cell>
          <cell r="W597" t="str">
            <v>OVER THE COUNTER</v>
          </cell>
          <cell r="Y597" t="str">
            <v>U.S. Dollar</v>
          </cell>
          <cell r="AJ597" t="str">
            <v>E</v>
          </cell>
          <cell r="AR597" t="str">
            <v>T-JTSC</v>
          </cell>
        </row>
        <row r="598">
          <cell r="A598" t="str">
            <v>T-KEN</v>
          </cell>
          <cell r="B598" t="str">
            <v>Kendall International</v>
          </cell>
          <cell r="C598" t="str">
            <v>STK</v>
          </cell>
          <cell r="D598">
            <v>1</v>
          </cell>
          <cell r="F598" t="str">
            <v>NYSE</v>
          </cell>
          <cell r="G598" t="str">
            <v>MEDS</v>
          </cell>
          <cell r="H598" t="str">
            <v>USA</v>
          </cell>
          <cell r="N598" t="str">
            <v>T-KEN</v>
          </cell>
          <cell r="R598" t="str">
            <v>USD</v>
          </cell>
          <cell r="S598" t="str">
            <v>Stock</v>
          </cell>
          <cell r="U598" t="str">
            <v>Medical Supplies</v>
          </cell>
          <cell r="V598" t="str">
            <v>UNITED STATES OF AMERICA</v>
          </cell>
          <cell r="W598" t="str">
            <v>NEW YORK STOCK EXCHANGE</v>
          </cell>
          <cell r="Y598" t="str">
            <v>U.S. Dollar</v>
          </cell>
          <cell r="AJ598" t="str">
            <v>E</v>
          </cell>
        </row>
        <row r="599">
          <cell r="A599" t="str">
            <v>T-KERA</v>
          </cell>
          <cell r="B599" t="str">
            <v>Keravision Inc</v>
          </cell>
          <cell r="C599" t="str">
            <v>STK</v>
          </cell>
          <cell r="D599">
            <v>1</v>
          </cell>
          <cell r="F599" t="str">
            <v>OTC</v>
          </cell>
          <cell r="G599" t="str">
            <v>MEDS</v>
          </cell>
          <cell r="H599" t="str">
            <v>USA</v>
          </cell>
          <cell r="N599" t="str">
            <v>T-KERA</v>
          </cell>
          <cell r="R599" t="str">
            <v>USD</v>
          </cell>
          <cell r="S599" t="str">
            <v>Stock</v>
          </cell>
          <cell r="U599" t="str">
            <v>Medical Products</v>
          </cell>
          <cell r="V599" t="str">
            <v>UNITED STATES OF AMERICA</v>
          </cell>
          <cell r="W599" t="str">
            <v>OVER THE COUNTER</v>
          </cell>
          <cell r="Y599" t="str">
            <v>U.S. Dollar</v>
          </cell>
          <cell r="AJ599" t="str">
            <v>E</v>
          </cell>
          <cell r="AR599" t="str">
            <v>T-KERA</v>
          </cell>
        </row>
        <row r="600">
          <cell r="A600" t="str">
            <v>T-KIDE</v>
          </cell>
          <cell r="B600" t="str">
            <v>4 Kids Entertainment</v>
          </cell>
          <cell r="C600" t="str">
            <v>STK</v>
          </cell>
          <cell r="D600">
            <v>1</v>
          </cell>
          <cell r="F600" t="str">
            <v>OTC</v>
          </cell>
          <cell r="G600" t="str">
            <v>ENTM</v>
          </cell>
          <cell r="H600" t="str">
            <v>USA</v>
          </cell>
          <cell r="N600" t="str">
            <v>T-KIDE</v>
          </cell>
          <cell r="R600" t="str">
            <v>USD</v>
          </cell>
          <cell r="S600" t="str">
            <v>Stock</v>
          </cell>
          <cell r="U600" t="str">
            <v>Entertainment/Leisure</v>
          </cell>
          <cell r="V600" t="str">
            <v>UNITED STATES OF AMERICA</v>
          </cell>
          <cell r="W600" t="str">
            <v>OVER THE COUNTER</v>
          </cell>
          <cell r="Y600" t="str">
            <v>U.S. Dollar</v>
          </cell>
          <cell r="AJ600" t="str">
            <v>E</v>
          </cell>
          <cell r="AR600" t="str">
            <v>T-KIDE</v>
          </cell>
        </row>
        <row r="601">
          <cell r="A601" t="str">
            <v>T-KIWT</v>
          </cell>
          <cell r="B601" t="str">
            <v>Peter Kiewet &amp; Sons Class D</v>
          </cell>
          <cell r="C601" t="str">
            <v>STK</v>
          </cell>
          <cell r="D601">
            <v>1</v>
          </cell>
          <cell r="F601" t="str">
            <v>OTC</v>
          </cell>
          <cell r="G601" t="str">
            <v>TECH</v>
          </cell>
          <cell r="H601" t="str">
            <v>USA</v>
          </cell>
          <cell r="N601" t="str">
            <v>T-KIWT</v>
          </cell>
          <cell r="R601" t="str">
            <v>USD</v>
          </cell>
          <cell r="S601" t="str">
            <v>Stock</v>
          </cell>
          <cell r="U601" t="str">
            <v>Technology</v>
          </cell>
          <cell r="V601" t="str">
            <v>UNITED STATES OF AMERICA</v>
          </cell>
          <cell r="W601" t="str">
            <v>OVER THE COUNTER</v>
          </cell>
          <cell r="Y601" t="str">
            <v>U.S. Dollar</v>
          </cell>
          <cell r="AJ601" t="str">
            <v>E</v>
          </cell>
          <cell r="AR601" t="str">
            <v>T-KIWT</v>
          </cell>
        </row>
        <row r="602">
          <cell r="A602" t="str">
            <v>T-KMB</v>
          </cell>
          <cell r="B602" t="str">
            <v xml:space="preserve">Kimberly-Clark     </v>
          </cell>
          <cell r="C602" t="str">
            <v>STK</v>
          </cell>
          <cell r="D602">
            <v>1</v>
          </cell>
          <cell r="F602" t="str">
            <v>NYSE</v>
          </cell>
          <cell r="G602" t="str">
            <v>PAPR</v>
          </cell>
          <cell r="H602" t="str">
            <v>USA</v>
          </cell>
          <cell r="N602" t="str">
            <v>T-KMB</v>
          </cell>
          <cell r="R602" t="str">
            <v>USD</v>
          </cell>
          <cell r="S602" t="str">
            <v>Stock</v>
          </cell>
          <cell r="U602" t="str">
            <v>Paper</v>
          </cell>
          <cell r="V602" t="str">
            <v>UNITED STATES OF AMERICA</v>
          </cell>
          <cell r="W602" t="str">
            <v>NEW YORK STOCK EXCHANGE</v>
          </cell>
          <cell r="Y602" t="str">
            <v>U.S. Dollar</v>
          </cell>
          <cell r="AJ602" t="str">
            <v>E</v>
          </cell>
        </row>
        <row r="603">
          <cell r="A603" t="str">
            <v>T-KO</v>
          </cell>
          <cell r="B603" t="str">
            <v>Coca Cola</v>
          </cell>
          <cell r="C603" t="str">
            <v>STK</v>
          </cell>
          <cell r="D603">
            <v>1</v>
          </cell>
          <cell r="F603" t="str">
            <v>NYSE</v>
          </cell>
          <cell r="G603" t="str">
            <v>FOOD</v>
          </cell>
          <cell r="H603" t="str">
            <v>USA</v>
          </cell>
          <cell r="N603" t="str">
            <v>T-KO</v>
          </cell>
          <cell r="R603" t="str">
            <v>USD</v>
          </cell>
          <cell r="S603" t="str">
            <v>Stock</v>
          </cell>
          <cell r="U603" t="str">
            <v>Food</v>
          </cell>
          <cell r="V603" t="str">
            <v>UNITED STATES OF AMERICA</v>
          </cell>
          <cell r="W603" t="str">
            <v>NEW YORK STOCK EXCHANGE</v>
          </cell>
          <cell r="Y603" t="str">
            <v>U.S. Dollar</v>
          </cell>
          <cell r="AJ603" t="str">
            <v>E</v>
          </cell>
          <cell r="AR603" t="str">
            <v>T-KO</v>
          </cell>
        </row>
        <row r="604">
          <cell r="A604" t="str">
            <v>T-KTZ</v>
          </cell>
          <cell r="B604" t="str">
            <v>Katz Media</v>
          </cell>
          <cell r="C604" t="str">
            <v>STK</v>
          </cell>
          <cell r="D604">
            <v>1</v>
          </cell>
          <cell r="F604" t="str">
            <v>NYSE</v>
          </cell>
          <cell r="G604" t="str">
            <v>ENTM</v>
          </cell>
          <cell r="H604" t="str">
            <v>USA</v>
          </cell>
          <cell r="N604" t="str">
            <v>T-KTZ</v>
          </cell>
          <cell r="R604" t="str">
            <v>USD</v>
          </cell>
          <cell r="S604" t="str">
            <v>Stock</v>
          </cell>
          <cell r="U604" t="str">
            <v>Entertainment</v>
          </cell>
          <cell r="V604" t="str">
            <v>UNITED STATES OF AMERICA</v>
          </cell>
          <cell r="W604" t="str">
            <v>NEW YORK STOCK EXCHANGE</v>
          </cell>
          <cell r="Y604" t="str">
            <v>U.S. Dollar</v>
          </cell>
          <cell r="AJ604" t="str">
            <v>E</v>
          </cell>
        </row>
        <row r="605">
          <cell r="A605" t="str">
            <v>T-KVG.KC</v>
          </cell>
          <cell r="B605" t="str">
            <v>KERA Nov 1999 15 Calls</v>
          </cell>
          <cell r="C605" t="str">
            <v>CAL</v>
          </cell>
          <cell r="D605">
            <v>100</v>
          </cell>
          <cell r="F605" t="str">
            <v>NYSE</v>
          </cell>
          <cell r="G605" t="str">
            <v>MEDS</v>
          </cell>
          <cell r="H605" t="str">
            <v>USA</v>
          </cell>
          <cell r="N605" t="str">
            <v>T-KVG.KC</v>
          </cell>
          <cell r="O605">
            <v>15</v>
          </cell>
          <cell r="P605">
            <v>36484</v>
          </cell>
          <cell r="Q605" t="str">
            <v>T-KERA</v>
          </cell>
          <cell r="R605" t="str">
            <v>USD</v>
          </cell>
          <cell r="S605" t="str">
            <v>Call Option</v>
          </cell>
          <cell r="U605" t="str">
            <v>Medical Products</v>
          </cell>
          <cell r="V605" t="str">
            <v>UNITED STATES OF AMERICA</v>
          </cell>
          <cell r="W605" t="str">
            <v>NEW YORK STOCK EXCHANGE</v>
          </cell>
          <cell r="Y605" t="str">
            <v>U.S. Dollar</v>
          </cell>
          <cell r="AJ605" t="str">
            <v>E</v>
          </cell>
          <cell r="AR605" t="str">
            <v>T-KVG.KC</v>
          </cell>
        </row>
        <row r="606">
          <cell r="A606" t="str">
            <v>T-KVQ.FB</v>
          </cell>
          <cell r="B606" t="str">
            <v>KERA June 1999 10 Calls</v>
          </cell>
          <cell r="C606" t="str">
            <v>CAL</v>
          </cell>
          <cell r="D606">
            <v>100</v>
          </cell>
          <cell r="F606" t="str">
            <v>NYSE</v>
          </cell>
          <cell r="G606" t="str">
            <v>MEDS</v>
          </cell>
          <cell r="H606" t="str">
            <v>USA</v>
          </cell>
          <cell r="N606" t="str">
            <v>T-KVQ.FB</v>
          </cell>
          <cell r="O606">
            <v>10</v>
          </cell>
          <cell r="P606">
            <v>36330</v>
          </cell>
          <cell r="Q606" t="str">
            <v>T-KERA</v>
          </cell>
          <cell r="R606" t="str">
            <v>USD</v>
          </cell>
          <cell r="S606" t="str">
            <v>Call Option</v>
          </cell>
          <cell r="U606" t="str">
            <v>Medical Products</v>
          </cell>
          <cell r="V606" t="str">
            <v>UNITED STATES OF AMERICA</v>
          </cell>
          <cell r="W606" t="str">
            <v>NEW YORK STOCK EXCHANGE</v>
          </cell>
          <cell r="Y606" t="str">
            <v>U.S. Dollar</v>
          </cell>
          <cell r="AJ606" t="str">
            <v>E</v>
          </cell>
          <cell r="AR606" t="str">
            <v>T-KVQ.FB</v>
          </cell>
        </row>
        <row r="607">
          <cell r="A607" t="str">
            <v>T-KVQ.GV</v>
          </cell>
          <cell r="B607" t="str">
            <v>KERA July 1999 12.5 Calls</v>
          </cell>
          <cell r="C607" t="str">
            <v>CAL</v>
          </cell>
          <cell r="D607">
            <v>100</v>
          </cell>
          <cell r="F607" t="str">
            <v>NYSE</v>
          </cell>
          <cell r="G607" t="str">
            <v>MEDS</v>
          </cell>
          <cell r="H607" t="str">
            <v>USA</v>
          </cell>
          <cell r="N607" t="str">
            <v>T-KVQ.GV</v>
          </cell>
          <cell r="O607">
            <v>12.5</v>
          </cell>
          <cell r="P607">
            <v>36358</v>
          </cell>
          <cell r="Q607" t="str">
            <v>T-KERA</v>
          </cell>
          <cell r="R607" t="str">
            <v>USD</v>
          </cell>
          <cell r="S607" t="str">
            <v>Call Option</v>
          </cell>
          <cell r="U607" t="str">
            <v>Medical Products</v>
          </cell>
          <cell r="V607" t="str">
            <v>UNITED STATES OF AMERICA</v>
          </cell>
          <cell r="W607" t="str">
            <v>NEW YORK STOCK EXCHANGE</v>
          </cell>
          <cell r="Y607" t="str">
            <v>U.S. Dollar</v>
          </cell>
          <cell r="AJ607" t="str">
            <v>E</v>
          </cell>
          <cell r="AR607" t="str">
            <v>T-KVQ.GV</v>
          </cell>
        </row>
        <row r="608">
          <cell r="A608" t="str">
            <v>T-KVQ.KB</v>
          </cell>
          <cell r="B608" t="str">
            <v>KERA Nov 1999 10 Calls</v>
          </cell>
          <cell r="C608" t="str">
            <v>CAL</v>
          </cell>
          <cell r="D608">
            <v>100</v>
          </cell>
          <cell r="F608" t="str">
            <v>NYSE</v>
          </cell>
          <cell r="G608" t="str">
            <v>MEDS</v>
          </cell>
          <cell r="H608" t="str">
            <v>USA</v>
          </cell>
          <cell r="N608" t="str">
            <v>T-KVQ.KB</v>
          </cell>
          <cell r="O608">
            <v>10</v>
          </cell>
          <cell r="P608">
            <v>36484</v>
          </cell>
          <cell r="Q608" t="str">
            <v>T-KERA</v>
          </cell>
          <cell r="R608" t="str">
            <v>USD</v>
          </cell>
          <cell r="S608" t="str">
            <v>Call Option</v>
          </cell>
          <cell r="U608" t="str">
            <v>Medical Products</v>
          </cell>
          <cell r="V608" t="str">
            <v>UNITED STATES OF AMERICA</v>
          </cell>
          <cell r="W608" t="str">
            <v>NEW YORK STOCK EXCHANGE</v>
          </cell>
          <cell r="Y608" t="str">
            <v>U.S. Dollar</v>
          </cell>
          <cell r="AJ608" t="str">
            <v>E</v>
          </cell>
          <cell r="AR608" t="str">
            <v>T-KVQ.KB</v>
          </cell>
        </row>
        <row r="609">
          <cell r="A609" t="str">
            <v>T-KVQ.KC</v>
          </cell>
          <cell r="B609" t="str">
            <v>KERA Nov 1999 15 Calls</v>
          </cell>
          <cell r="C609" t="str">
            <v>CAL</v>
          </cell>
          <cell r="D609">
            <v>100</v>
          </cell>
          <cell r="F609" t="str">
            <v>NYSE</v>
          </cell>
          <cell r="G609" t="str">
            <v>MEDS</v>
          </cell>
          <cell r="H609" t="str">
            <v>USA</v>
          </cell>
          <cell r="N609" t="str">
            <v>T-KVQ.KC</v>
          </cell>
          <cell r="O609">
            <v>15</v>
          </cell>
          <cell r="P609">
            <v>36484</v>
          </cell>
          <cell r="Q609" t="str">
            <v>T-KERA</v>
          </cell>
          <cell r="R609" t="str">
            <v>USD</v>
          </cell>
          <cell r="S609" t="str">
            <v>Call Option</v>
          </cell>
          <cell r="U609" t="str">
            <v>Medical Products</v>
          </cell>
          <cell r="V609" t="str">
            <v>UNITED STATES OF AMERICA</v>
          </cell>
          <cell r="W609" t="str">
            <v>NEW YORK STOCK EXCHANGE</v>
          </cell>
          <cell r="Y609" t="str">
            <v>U.S. Dollar</v>
          </cell>
          <cell r="AJ609" t="str">
            <v>E</v>
          </cell>
          <cell r="AR609" t="str">
            <v>T-KVQ.KC</v>
          </cell>
        </row>
        <row r="610">
          <cell r="A610" t="str">
            <v>T-KVQ.KE</v>
          </cell>
          <cell r="B610" t="str">
            <v>KERA Nov 1999 25 Call</v>
          </cell>
          <cell r="C610" t="str">
            <v>CAL</v>
          </cell>
          <cell r="D610">
            <v>100</v>
          </cell>
          <cell r="F610" t="str">
            <v>NYSE</v>
          </cell>
          <cell r="G610" t="str">
            <v>MEDS</v>
          </cell>
          <cell r="H610" t="str">
            <v>USA</v>
          </cell>
          <cell r="N610" t="str">
            <v>T-KVQ.KE</v>
          </cell>
          <cell r="O610">
            <v>25</v>
          </cell>
          <cell r="P610">
            <v>36484</v>
          </cell>
          <cell r="Q610" t="str">
            <v>T-KERA</v>
          </cell>
          <cell r="R610" t="str">
            <v>USD</v>
          </cell>
          <cell r="S610" t="str">
            <v>Call Option</v>
          </cell>
          <cell r="U610" t="str">
            <v>Medical Products</v>
          </cell>
          <cell r="V610" t="str">
            <v>UNITED STATES OF AMERICA</v>
          </cell>
          <cell r="W610" t="str">
            <v>NEW YORK STOCK EXCHANGE</v>
          </cell>
          <cell r="Y610" t="str">
            <v>U.S. Dollar</v>
          </cell>
          <cell r="AJ610" t="str">
            <v>E</v>
          </cell>
          <cell r="AR610" t="str">
            <v>T-KVQ.KE</v>
          </cell>
        </row>
        <row r="611">
          <cell r="A611" t="str">
            <v>T-KVQ.KV</v>
          </cell>
          <cell r="B611" t="str">
            <v>KERA Nov 1999 12.5 Calls</v>
          </cell>
          <cell r="C611" t="str">
            <v>CAL</v>
          </cell>
          <cell r="D611">
            <v>100</v>
          </cell>
          <cell r="F611" t="str">
            <v>NYSE</v>
          </cell>
          <cell r="G611" t="str">
            <v>MEDS</v>
          </cell>
          <cell r="H611" t="str">
            <v>USA</v>
          </cell>
          <cell r="N611" t="str">
            <v>T-KVQ.KV</v>
          </cell>
          <cell r="O611">
            <v>12.5</v>
          </cell>
          <cell r="P611">
            <v>36484</v>
          </cell>
          <cell r="Q611" t="str">
            <v>T-KERA</v>
          </cell>
          <cell r="R611" t="str">
            <v>USD</v>
          </cell>
          <cell r="S611" t="str">
            <v>Call Option</v>
          </cell>
          <cell r="U611" t="str">
            <v>Medical Products</v>
          </cell>
          <cell r="V611" t="str">
            <v>UNITED STATES OF AMERICA</v>
          </cell>
          <cell r="W611" t="str">
            <v>NEW YORK STOCK EXCHANGE</v>
          </cell>
          <cell r="Y611" t="str">
            <v>U.S. Dollar</v>
          </cell>
          <cell r="AJ611" t="str">
            <v>E</v>
          </cell>
          <cell r="AR611" t="str">
            <v>T-KVQ.KV</v>
          </cell>
        </row>
        <row r="612">
          <cell r="A612" t="str">
            <v>T-KVQ.KW</v>
          </cell>
          <cell r="B612" t="str">
            <v>KERA Nov 1999 17.5 Call</v>
          </cell>
          <cell r="C612" t="str">
            <v>CAL</v>
          </cell>
          <cell r="D612">
            <v>100</v>
          </cell>
          <cell r="F612" t="str">
            <v>NYSE</v>
          </cell>
          <cell r="G612" t="str">
            <v>MEDS</v>
          </cell>
          <cell r="H612" t="str">
            <v>USA</v>
          </cell>
          <cell r="N612" t="str">
            <v>T-KVQ.KW</v>
          </cell>
          <cell r="O612">
            <v>17.5</v>
          </cell>
          <cell r="P612">
            <v>36484</v>
          </cell>
          <cell r="Q612" t="str">
            <v>T-KERA</v>
          </cell>
          <cell r="R612" t="str">
            <v>USD</v>
          </cell>
          <cell r="S612" t="str">
            <v>Call Option</v>
          </cell>
          <cell r="U612" t="str">
            <v>Medical Products</v>
          </cell>
          <cell r="V612" t="str">
            <v>UNITED STATES OF AMERICA</v>
          </cell>
          <cell r="W612" t="str">
            <v>NEW YORK STOCK EXCHANGE</v>
          </cell>
          <cell r="Y612" t="str">
            <v>U.S. Dollar</v>
          </cell>
          <cell r="AJ612" t="str">
            <v>E</v>
          </cell>
          <cell r="AR612" t="str">
            <v>T-KVQ.KW</v>
          </cell>
        </row>
        <row r="613">
          <cell r="A613" t="str">
            <v>T-KVQ.KX</v>
          </cell>
          <cell r="B613" t="str">
            <v>KERA Nov 1999 22.5 Calls</v>
          </cell>
          <cell r="C613" t="str">
            <v>CAL</v>
          </cell>
          <cell r="D613">
            <v>100</v>
          </cell>
          <cell r="F613" t="str">
            <v>NYSE</v>
          </cell>
          <cell r="G613" t="str">
            <v>MEDS</v>
          </cell>
          <cell r="H613" t="str">
            <v>USA</v>
          </cell>
          <cell r="N613" t="str">
            <v>T-KVQ.KX</v>
          </cell>
          <cell r="O613">
            <v>22.5</v>
          </cell>
          <cell r="P613">
            <v>36484</v>
          </cell>
          <cell r="Q613" t="str">
            <v>T-KERA</v>
          </cell>
          <cell r="R613" t="str">
            <v>USD</v>
          </cell>
          <cell r="S613" t="str">
            <v>Call Option</v>
          </cell>
          <cell r="U613" t="str">
            <v>Medical Products</v>
          </cell>
          <cell r="V613" t="str">
            <v>UNITED STATES OF AMERICA</v>
          </cell>
          <cell r="W613" t="str">
            <v>NEW YORK STOCK EXCHANGE</v>
          </cell>
          <cell r="Y613" t="str">
            <v>U.S. Dollar</v>
          </cell>
          <cell r="AJ613" t="str">
            <v>E</v>
          </cell>
          <cell r="AR613" t="str">
            <v>T-KVQ.KX</v>
          </cell>
        </row>
        <row r="614">
          <cell r="A614" t="str">
            <v>T-KVQ.WW</v>
          </cell>
          <cell r="B614" t="str">
            <v>KERA Nov 1999 17.5 Put</v>
          </cell>
          <cell r="C614" t="str">
            <v>PUT</v>
          </cell>
          <cell r="D614">
            <v>100</v>
          </cell>
          <cell r="F614" t="str">
            <v>NYSE</v>
          </cell>
          <cell r="G614" t="str">
            <v>MEDS</v>
          </cell>
          <cell r="H614" t="str">
            <v>USA</v>
          </cell>
          <cell r="N614" t="str">
            <v>T-KVQ.WW</v>
          </cell>
          <cell r="O614">
            <v>17.5</v>
          </cell>
          <cell r="P614">
            <v>36484</v>
          </cell>
          <cell r="Q614" t="str">
            <v>T-KERA</v>
          </cell>
          <cell r="R614" t="str">
            <v>USD</v>
          </cell>
          <cell r="S614" t="str">
            <v>Put Option</v>
          </cell>
          <cell r="U614" t="str">
            <v>Medical Products</v>
          </cell>
          <cell r="V614" t="str">
            <v>UNITED STATES OF AMERICA</v>
          </cell>
          <cell r="W614" t="str">
            <v>NEW YORK STOCK EXCHANGE</v>
          </cell>
          <cell r="Y614" t="str">
            <v>U.S. Dollar</v>
          </cell>
          <cell r="AJ614" t="str">
            <v>E</v>
          </cell>
          <cell r="AR614" t="str">
            <v>T-KVQ.WW</v>
          </cell>
        </row>
        <row r="615">
          <cell r="A615" t="str">
            <v>T-LACO</v>
          </cell>
          <cell r="B615" t="str">
            <v>Lakes Gaming Inc.</v>
          </cell>
          <cell r="C615" t="str">
            <v>STK</v>
          </cell>
          <cell r="D615">
            <v>1</v>
          </cell>
          <cell r="F615" t="str">
            <v>OTC</v>
          </cell>
          <cell r="G615" t="str">
            <v>CASI</v>
          </cell>
          <cell r="H615" t="str">
            <v>USA</v>
          </cell>
          <cell r="N615" t="str">
            <v>T-LACO</v>
          </cell>
          <cell r="R615" t="str">
            <v>USD</v>
          </cell>
          <cell r="S615" t="str">
            <v>Stock</v>
          </cell>
          <cell r="U615" t="str">
            <v>Casinos</v>
          </cell>
          <cell r="V615" t="str">
            <v>UNITED STATES OF AMERICA</v>
          </cell>
          <cell r="W615" t="str">
            <v>OVER THE COUNTER</v>
          </cell>
          <cell r="Y615" t="str">
            <v>U.S. Dollar</v>
          </cell>
          <cell r="AJ615" t="str">
            <v>E</v>
          </cell>
          <cell r="AR615" t="str">
            <v>T-LACO</v>
          </cell>
        </row>
        <row r="616">
          <cell r="A616" t="str">
            <v>T-LCA</v>
          </cell>
          <cell r="B616" t="str">
            <v>Living Centers of America</v>
          </cell>
          <cell r="C616" t="str">
            <v>STK</v>
          </cell>
          <cell r="D616">
            <v>1</v>
          </cell>
          <cell r="F616" t="str">
            <v>NYSE</v>
          </cell>
          <cell r="G616" t="str">
            <v>NURH</v>
          </cell>
          <cell r="H616" t="str">
            <v>USA</v>
          </cell>
          <cell r="N616" t="str">
            <v>T-LCA</v>
          </cell>
          <cell r="R616" t="str">
            <v>USD</v>
          </cell>
          <cell r="S616" t="str">
            <v>Stock</v>
          </cell>
          <cell r="U616" t="str">
            <v>Nursing Home</v>
          </cell>
          <cell r="V616" t="str">
            <v>UNITED STATES OF AMERICA</v>
          </cell>
          <cell r="W616" t="str">
            <v>NEW YORK STOCK EXCHANGE</v>
          </cell>
          <cell r="Y616" t="str">
            <v>U.S. Dollar</v>
          </cell>
          <cell r="AJ616" t="str">
            <v>E</v>
          </cell>
          <cell r="AR616" t="str">
            <v>T-LCA</v>
          </cell>
        </row>
        <row r="617">
          <cell r="A617" t="str">
            <v>T-LCA.BF</v>
          </cell>
          <cell r="B617" t="str">
            <v>LCA Feb 1997 30 Calls</v>
          </cell>
          <cell r="C617" t="str">
            <v>CAL</v>
          </cell>
          <cell r="D617">
            <v>100</v>
          </cell>
          <cell r="F617" t="str">
            <v>NYSE</v>
          </cell>
          <cell r="G617" t="str">
            <v>NURH</v>
          </cell>
          <cell r="H617" t="str">
            <v>USA</v>
          </cell>
          <cell r="N617" t="str">
            <v>T-LCA.BF</v>
          </cell>
          <cell r="O617">
            <v>30</v>
          </cell>
          <cell r="P617">
            <v>35482</v>
          </cell>
          <cell r="Q617" t="str">
            <v>T-LCA</v>
          </cell>
          <cell r="R617" t="str">
            <v>USD</v>
          </cell>
          <cell r="S617" t="str">
            <v>Call Option</v>
          </cell>
          <cell r="U617" t="str">
            <v>Nursing Home</v>
          </cell>
          <cell r="V617" t="str">
            <v>UNITED STATES OF AMERICA</v>
          </cell>
          <cell r="W617" t="str">
            <v>NEW YORK STOCK EXCHANGE</v>
          </cell>
          <cell r="Y617" t="str">
            <v>U.S. Dollar</v>
          </cell>
          <cell r="AJ617" t="str">
            <v>E</v>
          </cell>
          <cell r="AR617" t="str">
            <v>T-LCA.BF</v>
          </cell>
        </row>
        <row r="618">
          <cell r="A618" t="str">
            <v>T-LCA.EG</v>
          </cell>
          <cell r="B618" t="str">
            <v>LCA May 1997 35 Calls</v>
          </cell>
          <cell r="C618" t="str">
            <v>CAL</v>
          </cell>
          <cell r="D618">
            <v>100</v>
          </cell>
          <cell r="F618" t="str">
            <v>NYSE</v>
          </cell>
          <cell r="G618" t="str">
            <v>NURH</v>
          </cell>
          <cell r="H618" t="str">
            <v>USA</v>
          </cell>
          <cell r="N618" t="str">
            <v>T-LCA.EG</v>
          </cell>
          <cell r="O618">
            <v>35</v>
          </cell>
          <cell r="P618">
            <v>35566</v>
          </cell>
          <cell r="Q618" t="str">
            <v>T-LCA</v>
          </cell>
          <cell r="R618" t="str">
            <v>USD</v>
          </cell>
          <cell r="S618" t="str">
            <v>Call Option</v>
          </cell>
          <cell r="U618" t="str">
            <v>Nursing Home</v>
          </cell>
          <cell r="V618" t="str">
            <v>UNITED STATES OF AMERICA</v>
          </cell>
          <cell r="W618" t="str">
            <v>NEW YORK STOCK EXCHANGE</v>
          </cell>
          <cell r="Y618" t="str">
            <v>U.S. Dollar</v>
          </cell>
          <cell r="AJ618" t="str">
            <v>E</v>
          </cell>
          <cell r="AR618" t="str">
            <v>T-LCA.EG</v>
          </cell>
        </row>
        <row r="619">
          <cell r="A619" t="str">
            <v>T-LCA.EH</v>
          </cell>
          <cell r="B619" t="str">
            <v>LCA May 1997 40 Calls</v>
          </cell>
          <cell r="C619" t="str">
            <v>CAL</v>
          </cell>
          <cell r="D619">
            <v>100</v>
          </cell>
          <cell r="F619" t="str">
            <v>NYSE</v>
          </cell>
          <cell r="G619" t="str">
            <v>NURH</v>
          </cell>
          <cell r="H619" t="str">
            <v>USA</v>
          </cell>
          <cell r="N619" t="str">
            <v>T-LCA.EH</v>
          </cell>
          <cell r="O619">
            <v>40</v>
          </cell>
          <cell r="P619">
            <v>35566</v>
          </cell>
          <cell r="Q619" t="str">
            <v>T-LCA</v>
          </cell>
          <cell r="R619" t="str">
            <v>USD</v>
          </cell>
          <cell r="S619" t="str">
            <v>Call Option</v>
          </cell>
          <cell r="U619" t="str">
            <v>Nursing Home</v>
          </cell>
          <cell r="V619" t="str">
            <v>UNITED STATES OF AMERICA</v>
          </cell>
          <cell r="W619" t="str">
            <v>NEW YORK STOCK EXCHANGE</v>
          </cell>
          <cell r="Y619" t="str">
            <v>U.S. Dollar</v>
          </cell>
          <cell r="AJ619" t="str">
            <v>E</v>
          </cell>
          <cell r="AR619" t="str">
            <v>T-LCA.EH</v>
          </cell>
        </row>
        <row r="620">
          <cell r="A620" t="str">
            <v>T-LCA.GG</v>
          </cell>
          <cell r="B620" t="str">
            <v>LCA July 1996 35 Calls</v>
          </cell>
          <cell r="C620" t="str">
            <v>CAL</v>
          </cell>
          <cell r="D620">
            <v>100</v>
          </cell>
          <cell r="F620" t="str">
            <v>NYSE</v>
          </cell>
          <cell r="G620" t="str">
            <v>NURH</v>
          </cell>
          <cell r="H620" t="str">
            <v>USA</v>
          </cell>
          <cell r="N620" t="str">
            <v>T-LCA.GG</v>
          </cell>
          <cell r="O620">
            <v>35</v>
          </cell>
          <cell r="P620">
            <v>35265</v>
          </cell>
          <cell r="Q620" t="str">
            <v>T-LCA</v>
          </cell>
          <cell r="R620" t="str">
            <v>USD</v>
          </cell>
          <cell r="S620" t="str">
            <v>Call Option</v>
          </cell>
          <cell r="U620" t="str">
            <v>Nursing Home</v>
          </cell>
          <cell r="V620" t="str">
            <v>UNITED STATES OF AMERICA</v>
          </cell>
          <cell r="W620" t="str">
            <v>NEW YORK STOCK EXCHANGE</v>
          </cell>
          <cell r="Y620" t="str">
            <v>U.S. Dollar</v>
          </cell>
          <cell r="AJ620" t="str">
            <v>E</v>
          </cell>
          <cell r="AR620" t="str">
            <v>T-LCA.GG</v>
          </cell>
        </row>
        <row r="621">
          <cell r="A621" t="str">
            <v>T-LCA.KH</v>
          </cell>
          <cell r="B621" t="str">
            <v>LCA Nov 1997 40 Calls</v>
          </cell>
          <cell r="C621" t="str">
            <v>CAL</v>
          </cell>
          <cell r="D621">
            <v>100</v>
          </cell>
          <cell r="F621" t="str">
            <v>NYSE</v>
          </cell>
          <cell r="G621" t="str">
            <v>NURH</v>
          </cell>
          <cell r="H621" t="str">
            <v>USA</v>
          </cell>
          <cell r="N621" t="str">
            <v>T-LCA.KH</v>
          </cell>
          <cell r="O621">
            <v>40</v>
          </cell>
          <cell r="P621">
            <v>35755</v>
          </cell>
          <cell r="Q621" t="str">
            <v>T-LCA</v>
          </cell>
          <cell r="R621" t="str">
            <v>USD</v>
          </cell>
          <cell r="S621" t="str">
            <v>Call Option</v>
          </cell>
          <cell r="U621" t="str">
            <v>Nursing Home</v>
          </cell>
          <cell r="V621" t="str">
            <v>UNITED STATES OF AMERICA</v>
          </cell>
          <cell r="W621" t="str">
            <v>NEW YORK STOCK EXCHANGE</v>
          </cell>
          <cell r="Y621" t="str">
            <v>U.S. Dollar</v>
          </cell>
          <cell r="AJ621" t="str">
            <v>E</v>
          </cell>
          <cell r="AR621" t="str">
            <v>T-LCA.KH</v>
          </cell>
        </row>
        <row r="622">
          <cell r="A622" t="str">
            <v>T-LCA.NF</v>
          </cell>
          <cell r="B622" t="str">
            <v>LCA Feb. 1996 30 Puts</v>
          </cell>
          <cell r="C622" t="str">
            <v>PUT</v>
          </cell>
          <cell r="D622">
            <v>100</v>
          </cell>
          <cell r="F622" t="str">
            <v>NYSE</v>
          </cell>
          <cell r="G622" t="str">
            <v>NURH</v>
          </cell>
          <cell r="H622" t="str">
            <v>USA</v>
          </cell>
          <cell r="N622" t="str">
            <v>T-LCA.NF</v>
          </cell>
          <cell r="O622">
            <v>30</v>
          </cell>
          <cell r="P622">
            <v>35111</v>
          </cell>
          <cell r="Q622" t="str">
            <v>T-LCA</v>
          </cell>
          <cell r="R622" t="str">
            <v>USD</v>
          </cell>
          <cell r="S622" t="str">
            <v>Put Option</v>
          </cell>
          <cell r="U622" t="str">
            <v>Nursing Home</v>
          </cell>
          <cell r="V622" t="str">
            <v>UNITED STATES OF AMERICA</v>
          </cell>
          <cell r="W622" t="str">
            <v>NEW YORK STOCK EXCHANGE</v>
          </cell>
          <cell r="Y622" t="str">
            <v>U.S. Dollar</v>
          </cell>
          <cell r="AJ622" t="str">
            <v>E</v>
          </cell>
          <cell r="AR622" t="str">
            <v>T-LCA.NF</v>
          </cell>
        </row>
        <row r="623">
          <cell r="A623" t="str">
            <v>T-LCA.OF</v>
          </cell>
          <cell r="B623" t="str">
            <v>LCA Mar 1997 30 Puts</v>
          </cell>
          <cell r="C623" t="str">
            <v>PUT</v>
          </cell>
          <cell r="D623">
            <v>100</v>
          </cell>
          <cell r="F623" t="str">
            <v>NYSE</v>
          </cell>
          <cell r="G623" t="str">
            <v>NURH</v>
          </cell>
          <cell r="H623" t="str">
            <v>USA</v>
          </cell>
          <cell r="N623" t="str">
            <v>T-LCA.OF</v>
          </cell>
          <cell r="O623">
            <v>30</v>
          </cell>
          <cell r="P623">
            <v>35510</v>
          </cell>
          <cell r="Q623" t="str">
            <v>T-LCA</v>
          </cell>
          <cell r="R623" t="str">
            <v>USD</v>
          </cell>
          <cell r="S623" t="str">
            <v>Put Option</v>
          </cell>
          <cell r="U623" t="str">
            <v>Nursing Home</v>
          </cell>
          <cell r="V623" t="str">
            <v>UNITED STATES OF AMERICA</v>
          </cell>
          <cell r="W623" t="str">
            <v>NEW YORK STOCK EXCHANGE</v>
          </cell>
          <cell r="Y623" t="str">
            <v>U.S. Dollar</v>
          </cell>
          <cell r="AJ623" t="str">
            <v>E</v>
          </cell>
          <cell r="AR623" t="str">
            <v>T-LCA.OF</v>
          </cell>
        </row>
        <row r="624">
          <cell r="A624" t="str">
            <v>T-LCA.WF</v>
          </cell>
          <cell r="B624" t="str">
            <v>LCA Nov 1997 30 Puts</v>
          </cell>
          <cell r="C624" t="str">
            <v>PUT</v>
          </cell>
          <cell r="D624">
            <v>100</v>
          </cell>
          <cell r="F624" t="str">
            <v>NYSE</v>
          </cell>
          <cell r="G624" t="str">
            <v>NURH</v>
          </cell>
          <cell r="H624" t="str">
            <v>USA</v>
          </cell>
          <cell r="N624" t="str">
            <v>T-LCA.WF</v>
          </cell>
          <cell r="O624">
            <v>30</v>
          </cell>
          <cell r="P624">
            <v>35755</v>
          </cell>
          <cell r="Q624" t="str">
            <v>T-LCA</v>
          </cell>
          <cell r="R624" t="str">
            <v>USD</v>
          </cell>
          <cell r="S624" t="str">
            <v>Put Option</v>
          </cell>
          <cell r="U624" t="str">
            <v>Nursing Home</v>
          </cell>
          <cell r="V624" t="str">
            <v>UNITED STATES OF AMERICA</v>
          </cell>
          <cell r="W624" t="str">
            <v>NEW YORK STOCK EXCHANGE</v>
          </cell>
          <cell r="Y624" t="str">
            <v>U.S. Dollar</v>
          </cell>
          <cell r="AJ624" t="str">
            <v>E</v>
          </cell>
          <cell r="AR624" t="str">
            <v>T-LCA.WF</v>
          </cell>
        </row>
        <row r="625">
          <cell r="A625" t="str">
            <v>T-LCA.XF</v>
          </cell>
          <cell r="B625" t="str">
            <v>LCA Dec 1995 30 Puts</v>
          </cell>
          <cell r="C625" t="str">
            <v>PUT</v>
          </cell>
          <cell r="D625">
            <v>100</v>
          </cell>
          <cell r="F625" t="str">
            <v>NYSE</v>
          </cell>
          <cell r="G625" t="str">
            <v>NURH</v>
          </cell>
          <cell r="H625" t="str">
            <v>USA</v>
          </cell>
          <cell r="N625" t="str">
            <v>T-LCA.XF</v>
          </cell>
          <cell r="O625">
            <v>30</v>
          </cell>
          <cell r="P625">
            <v>35048</v>
          </cell>
          <cell r="Q625" t="str">
            <v>T-LCA</v>
          </cell>
          <cell r="R625" t="str">
            <v>USD</v>
          </cell>
          <cell r="S625" t="str">
            <v>Put Option</v>
          </cell>
          <cell r="U625" t="str">
            <v>Nursing Home</v>
          </cell>
          <cell r="V625" t="str">
            <v>UNITED STATES OF AMERICA</v>
          </cell>
          <cell r="W625" t="str">
            <v>NEW YORK STOCK EXCHANGE</v>
          </cell>
          <cell r="Y625" t="str">
            <v>U.S. Dollar</v>
          </cell>
          <cell r="AJ625" t="str">
            <v>E</v>
          </cell>
          <cell r="AR625" t="str">
            <v>T-LCA.XF</v>
          </cell>
        </row>
        <row r="626">
          <cell r="A626" t="str">
            <v>T-LCP</v>
          </cell>
          <cell r="B626" t="str">
            <v>Loews Cineplex Entertainment</v>
          </cell>
          <cell r="C626" t="str">
            <v>STK</v>
          </cell>
          <cell r="D626">
            <v>1</v>
          </cell>
          <cell r="F626" t="str">
            <v>NYSE</v>
          </cell>
          <cell r="G626" t="str">
            <v>ENTM</v>
          </cell>
          <cell r="H626" t="str">
            <v>USA</v>
          </cell>
          <cell r="N626" t="str">
            <v>T-LCP</v>
          </cell>
          <cell r="R626" t="str">
            <v>USD</v>
          </cell>
          <cell r="S626" t="str">
            <v>Stock</v>
          </cell>
          <cell r="U626" t="str">
            <v>Entertainment/Leisure</v>
          </cell>
          <cell r="V626" t="str">
            <v>UNITED STATES OF AMERICA</v>
          </cell>
          <cell r="W626" t="str">
            <v>NEW YORK STOCK EXCHANGE</v>
          </cell>
          <cell r="Y626" t="str">
            <v>U.S. Dollar</v>
          </cell>
          <cell r="AJ626" t="str">
            <v>E</v>
          </cell>
          <cell r="AR626" t="str">
            <v>T-LCP</v>
          </cell>
        </row>
        <row r="627">
          <cell r="A627" t="str">
            <v>T-LDRY</v>
          </cell>
          <cell r="B627" t="str">
            <v xml:space="preserve">Landry's Seafood Restaurant </v>
          </cell>
          <cell r="C627" t="str">
            <v>STK</v>
          </cell>
          <cell r="D627">
            <v>1</v>
          </cell>
          <cell r="F627" t="str">
            <v>OTC</v>
          </cell>
          <cell r="G627" t="str">
            <v>REST</v>
          </cell>
          <cell r="H627" t="str">
            <v>USA</v>
          </cell>
          <cell r="N627" t="str">
            <v>T-LDRY</v>
          </cell>
          <cell r="R627" t="str">
            <v>USD</v>
          </cell>
          <cell r="S627" t="str">
            <v>Stock</v>
          </cell>
          <cell r="U627" t="str">
            <v>Restaurants</v>
          </cell>
          <cell r="V627" t="str">
            <v>UNITED STATES OF AMERICA</v>
          </cell>
          <cell r="W627" t="str">
            <v>OVER THE COUNTER</v>
          </cell>
          <cell r="Y627" t="str">
            <v>U.S. Dollar</v>
          </cell>
          <cell r="AJ627" t="str">
            <v>E</v>
          </cell>
        </row>
        <row r="628">
          <cell r="A628" t="str">
            <v>T-LHSP</v>
          </cell>
          <cell r="B628" t="str">
            <v>Lernout &amp; Hauspie Speech Products</v>
          </cell>
          <cell r="C628" t="str">
            <v>STK</v>
          </cell>
          <cell r="D628">
            <v>1</v>
          </cell>
          <cell r="F628" t="str">
            <v>NYSE</v>
          </cell>
          <cell r="G628" t="str">
            <v>SOFT</v>
          </cell>
          <cell r="H628" t="str">
            <v>USA</v>
          </cell>
          <cell r="N628" t="str">
            <v>T-LHSP</v>
          </cell>
          <cell r="R628" t="str">
            <v>USD</v>
          </cell>
          <cell r="S628" t="str">
            <v>Stock</v>
          </cell>
          <cell r="U628" t="str">
            <v>Software</v>
          </cell>
          <cell r="V628" t="str">
            <v>UNITED STATES OF AMERICA</v>
          </cell>
          <cell r="W628" t="str">
            <v>NEW YORK STOCK EXCHANGE</v>
          </cell>
          <cell r="Y628" t="str">
            <v>U.S. Dollar</v>
          </cell>
          <cell r="AJ628" t="str">
            <v>E</v>
          </cell>
          <cell r="AR628" t="str">
            <v>T-LHSP</v>
          </cell>
        </row>
        <row r="629">
          <cell r="A629" t="str">
            <v>T-LHSPF</v>
          </cell>
          <cell r="B629" t="str">
            <v>Lernout &amp; Hauspie Speech Products</v>
          </cell>
          <cell r="C629" t="str">
            <v>STK</v>
          </cell>
          <cell r="D629">
            <v>1</v>
          </cell>
          <cell r="F629" t="str">
            <v>OTC</v>
          </cell>
          <cell r="G629" t="str">
            <v>SOFT</v>
          </cell>
          <cell r="H629" t="str">
            <v>USA</v>
          </cell>
          <cell r="N629" t="str">
            <v>T-LHSPF</v>
          </cell>
          <cell r="R629" t="str">
            <v>USD</v>
          </cell>
          <cell r="S629" t="str">
            <v>Stock</v>
          </cell>
          <cell r="U629" t="str">
            <v>Software</v>
          </cell>
          <cell r="V629" t="str">
            <v>UNITED STATES OF AMERICA</v>
          </cell>
          <cell r="W629" t="str">
            <v>OVER THE COUNTER</v>
          </cell>
          <cell r="Y629" t="str">
            <v>U.S. Dollar</v>
          </cell>
          <cell r="AJ629" t="str">
            <v>E</v>
          </cell>
          <cell r="AR629" t="str">
            <v>T-LHSPF</v>
          </cell>
        </row>
        <row r="630">
          <cell r="A630" t="str">
            <v>T-LNET</v>
          </cell>
          <cell r="B630" t="str">
            <v>Lodgenet</v>
          </cell>
          <cell r="C630" t="str">
            <v>STK</v>
          </cell>
          <cell r="D630">
            <v>1</v>
          </cell>
          <cell r="F630" t="str">
            <v>OTC</v>
          </cell>
          <cell r="G630" t="str">
            <v>MEDA</v>
          </cell>
          <cell r="H630" t="str">
            <v>USA</v>
          </cell>
          <cell r="J630" t="str">
            <v>540211109</v>
          </cell>
          <cell r="N630" t="str">
            <v>T-LNET</v>
          </cell>
          <cell r="R630" t="str">
            <v>USD</v>
          </cell>
          <cell r="S630" t="str">
            <v>Stock</v>
          </cell>
          <cell r="U630" t="str">
            <v>Media/Telecomm</v>
          </cell>
          <cell r="V630" t="str">
            <v>UNITED STATES OF AMERICA</v>
          </cell>
          <cell r="W630" t="str">
            <v>OVER THE COUNTER</v>
          </cell>
          <cell r="Y630" t="str">
            <v>U.S. Dollar</v>
          </cell>
          <cell r="AJ630" t="str">
            <v>E</v>
          </cell>
          <cell r="AR630" t="str">
            <v>T-LNET</v>
          </cell>
        </row>
        <row r="631">
          <cell r="A631" t="str">
            <v>T-LNM</v>
          </cell>
          <cell r="B631" t="str">
            <v>Lumen Technologies</v>
          </cell>
          <cell r="C631" t="str">
            <v>STK</v>
          </cell>
          <cell r="D631">
            <v>1</v>
          </cell>
          <cell r="F631" t="str">
            <v>NYSE</v>
          </cell>
          <cell r="G631" t="str">
            <v>MANU</v>
          </cell>
          <cell r="H631" t="str">
            <v>USA</v>
          </cell>
          <cell r="N631" t="str">
            <v>T-LNM</v>
          </cell>
          <cell r="R631" t="str">
            <v>USD</v>
          </cell>
          <cell r="S631" t="str">
            <v>Stock</v>
          </cell>
          <cell r="U631" t="str">
            <v>Manufacturing</v>
          </cell>
          <cell r="V631" t="str">
            <v>UNITED STATES OF AMERICA</v>
          </cell>
          <cell r="W631" t="str">
            <v>NEW YORK STOCK EXCHANGE</v>
          </cell>
          <cell r="Y631" t="str">
            <v>U.S. Dollar</v>
          </cell>
          <cell r="AJ631" t="str">
            <v>E</v>
          </cell>
          <cell r="AR631" t="str">
            <v>T-LNM</v>
          </cell>
        </row>
        <row r="632">
          <cell r="A632" t="str">
            <v>T-LPX</v>
          </cell>
          <cell r="B632" t="str">
            <v xml:space="preserve">Loisiana Pacific   </v>
          </cell>
          <cell r="C632" t="str">
            <v>STK</v>
          </cell>
          <cell r="D632">
            <v>1</v>
          </cell>
          <cell r="F632" t="str">
            <v>NYSE</v>
          </cell>
          <cell r="G632" t="str">
            <v>PAPR</v>
          </cell>
          <cell r="H632" t="str">
            <v>USA</v>
          </cell>
          <cell r="N632" t="str">
            <v>T-LPX</v>
          </cell>
          <cell r="R632" t="str">
            <v>USD</v>
          </cell>
          <cell r="S632" t="str">
            <v>Stock</v>
          </cell>
          <cell r="U632" t="str">
            <v>Paper</v>
          </cell>
          <cell r="V632" t="str">
            <v>UNITED STATES OF AMERICA</v>
          </cell>
          <cell r="W632" t="str">
            <v>NEW YORK STOCK EXCHANGE</v>
          </cell>
          <cell r="Y632" t="str">
            <v>U.S. Dollar</v>
          </cell>
          <cell r="AJ632" t="str">
            <v>E</v>
          </cell>
        </row>
        <row r="633">
          <cell r="A633" t="str">
            <v>T-LTCO</v>
          </cell>
          <cell r="B633" t="str">
            <v>Lawyers Title Insurance</v>
          </cell>
          <cell r="C633" t="str">
            <v>STK</v>
          </cell>
          <cell r="D633">
            <v>1</v>
          </cell>
          <cell r="F633" t="str">
            <v>OTC</v>
          </cell>
          <cell r="G633" t="str">
            <v>FINL</v>
          </cell>
          <cell r="H633" t="str">
            <v>USA</v>
          </cell>
          <cell r="N633" t="str">
            <v>T-LTCO</v>
          </cell>
          <cell r="R633" t="str">
            <v>USD</v>
          </cell>
          <cell r="S633" t="str">
            <v>Stock</v>
          </cell>
          <cell r="U633" t="str">
            <v>Financial</v>
          </cell>
          <cell r="V633" t="str">
            <v>UNITED STATES OF AMERICA</v>
          </cell>
          <cell r="W633" t="str">
            <v>OVER THE COUNTER</v>
          </cell>
          <cell r="Y633" t="str">
            <v>U.S. Dollar</v>
          </cell>
          <cell r="AJ633" t="str">
            <v>E</v>
          </cell>
        </row>
        <row r="634">
          <cell r="A634" t="str">
            <v>T-LTI</v>
          </cell>
          <cell r="B634" t="str">
            <v>Lawyers Title Corp.</v>
          </cell>
          <cell r="C634" t="str">
            <v>STK</v>
          </cell>
          <cell r="D634">
            <v>1</v>
          </cell>
          <cell r="F634" t="str">
            <v>NYSE</v>
          </cell>
          <cell r="G634" t="str">
            <v>FINL</v>
          </cell>
          <cell r="H634" t="str">
            <v>USA</v>
          </cell>
          <cell r="N634" t="str">
            <v>T-LTI</v>
          </cell>
          <cell r="R634" t="str">
            <v>USD</v>
          </cell>
          <cell r="S634" t="str">
            <v>Stock</v>
          </cell>
          <cell r="U634" t="str">
            <v>Financial</v>
          </cell>
          <cell r="V634" t="str">
            <v>UNITED STATES OF AMERICA</v>
          </cell>
          <cell r="W634" t="str">
            <v>NEW YORK STOCK EXCHANGE</v>
          </cell>
          <cell r="Y634" t="str">
            <v>U.S. Dollar</v>
          </cell>
          <cell r="AJ634" t="str">
            <v>E</v>
          </cell>
          <cell r="AR634" t="str">
            <v>T-LTI</v>
          </cell>
        </row>
        <row r="635">
          <cell r="A635" t="str">
            <v>T-LTWO</v>
          </cell>
          <cell r="B635" t="str">
            <v>Learn2.com Inc</v>
          </cell>
          <cell r="C635" t="str">
            <v>STK</v>
          </cell>
          <cell r="D635">
            <v>1</v>
          </cell>
          <cell r="F635" t="str">
            <v>OTC</v>
          </cell>
          <cell r="G635" t="str">
            <v>SOFT</v>
          </cell>
          <cell r="H635" t="str">
            <v>USA</v>
          </cell>
          <cell r="N635" t="str">
            <v>T-LTWO</v>
          </cell>
          <cell r="R635" t="str">
            <v>USD</v>
          </cell>
          <cell r="S635" t="str">
            <v>Stock</v>
          </cell>
          <cell r="U635" t="str">
            <v>Software</v>
          </cell>
          <cell r="V635" t="str">
            <v>UNITED STATES OF AMERICA</v>
          </cell>
          <cell r="W635" t="str">
            <v>OVER THE COUNTER</v>
          </cell>
          <cell r="Y635" t="str">
            <v>U.S. Dollar</v>
          </cell>
          <cell r="AJ635" t="str">
            <v>E</v>
          </cell>
          <cell r="AR635" t="str">
            <v>T-LTWO</v>
          </cell>
        </row>
        <row r="636">
          <cell r="A636" t="str">
            <v>T-LUCK</v>
          </cell>
          <cell r="B636" t="str">
            <v xml:space="preserve">Lady Luck Gaming </v>
          </cell>
          <cell r="C636" t="str">
            <v>STK</v>
          </cell>
          <cell r="D636">
            <v>1</v>
          </cell>
          <cell r="F636" t="str">
            <v>OTC</v>
          </cell>
          <cell r="G636" t="str">
            <v>CASI</v>
          </cell>
          <cell r="H636" t="str">
            <v>USA</v>
          </cell>
          <cell r="N636" t="str">
            <v>T-LUCK</v>
          </cell>
          <cell r="R636" t="str">
            <v>USD</v>
          </cell>
          <cell r="S636" t="str">
            <v>Stock</v>
          </cell>
          <cell r="U636" t="str">
            <v>Casinos</v>
          </cell>
          <cell r="V636" t="str">
            <v>UNITED STATES OF AMERICA</v>
          </cell>
          <cell r="W636" t="str">
            <v>OVER THE COUNTER</v>
          </cell>
          <cell r="Y636" t="str">
            <v>U.S. Dollar</v>
          </cell>
          <cell r="AJ636" t="str">
            <v>E</v>
          </cell>
        </row>
        <row r="637">
          <cell r="A637" t="str">
            <v>T-LUV</v>
          </cell>
          <cell r="B637" t="str">
            <v>Southwest Airlines</v>
          </cell>
          <cell r="C637" t="str">
            <v>STK</v>
          </cell>
          <cell r="D637">
            <v>1</v>
          </cell>
          <cell r="F637" t="str">
            <v>NYSE</v>
          </cell>
          <cell r="G637" t="str">
            <v>AIRL</v>
          </cell>
          <cell r="H637" t="str">
            <v>USA</v>
          </cell>
          <cell r="N637" t="str">
            <v>T-LUV</v>
          </cell>
          <cell r="R637" t="str">
            <v>USD</v>
          </cell>
          <cell r="S637" t="str">
            <v>Stock</v>
          </cell>
          <cell r="U637" t="str">
            <v>Airlines</v>
          </cell>
          <cell r="V637" t="str">
            <v>UNITED STATES OF AMERICA</v>
          </cell>
          <cell r="W637" t="str">
            <v>NEW YORK STOCK EXCHANGE</v>
          </cell>
          <cell r="Y637" t="str">
            <v>U.S. Dollar</v>
          </cell>
          <cell r="AJ637" t="str">
            <v>E</v>
          </cell>
        </row>
        <row r="638">
          <cell r="A638" t="str">
            <v>T-LUV.AD</v>
          </cell>
          <cell r="B638" t="str">
            <v>LUV Jan 1999 20 Calls</v>
          </cell>
          <cell r="C638" t="str">
            <v>CAL</v>
          </cell>
          <cell r="D638">
            <v>100</v>
          </cell>
          <cell r="F638" t="str">
            <v>NYSE</v>
          </cell>
          <cell r="G638" t="str">
            <v>AIRL</v>
          </cell>
          <cell r="H638" t="str">
            <v>USA</v>
          </cell>
          <cell r="N638" t="str">
            <v>T-LUV.AD</v>
          </cell>
          <cell r="O638">
            <v>20</v>
          </cell>
          <cell r="P638">
            <v>36175</v>
          </cell>
          <cell r="Q638" t="str">
            <v>T-LUV</v>
          </cell>
          <cell r="R638" t="str">
            <v>USD</v>
          </cell>
          <cell r="S638" t="str">
            <v>Call Option</v>
          </cell>
          <cell r="U638" t="str">
            <v>Airlines</v>
          </cell>
          <cell r="V638" t="str">
            <v>UNITED STATES OF AMERICA</v>
          </cell>
          <cell r="W638" t="str">
            <v>NEW YORK STOCK EXCHANGE</v>
          </cell>
          <cell r="Y638" t="str">
            <v>U.S. Dollar</v>
          </cell>
          <cell r="AJ638" t="str">
            <v>E</v>
          </cell>
          <cell r="AR638" t="str">
            <v>T-LUV.AD</v>
          </cell>
        </row>
        <row r="639">
          <cell r="A639" t="str">
            <v>T-LUV.IE</v>
          </cell>
          <cell r="B639" t="str">
            <v>Southwest Air Sep 1996 25 Calls</v>
          </cell>
          <cell r="C639" t="str">
            <v>CAL</v>
          </cell>
          <cell r="D639">
            <v>100</v>
          </cell>
          <cell r="F639" t="str">
            <v>NYSE</v>
          </cell>
          <cell r="G639" t="str">
            <v>AIRL</v>
          </cell>
          <cell r="H639" t="str">
            <v>USA</v>
          </cell>
          <cell r="N639" t="str">
            <v>T-LUV.IE</v>
          </cell>
          <cell r="O639">
            <v>25</v>
          </cell>
          <cell r="P639">
            <v>35328</v>
          </cell>
          <cell r="Q639" t="str">
            <v>T-LUV</v>
          </cell>
          <cell r="R639" t="str">
            <v>USD</v>
          </cell>
          <cell r="S639" t="str">
            <v>Call Option</v>
          </cell>
          <cell r="U639" t="str">
            <v>Airlines</v>
          </cell>
          <cell r="V639" t="str">
            <v>UNITED STATES OF AMERICA</v>
          </cell>
          <cell r="W639" t="str">
            <v>NEW YORK STOCK EXCHANGE</v>
          </cell>
          <cell r="Y639" t="str">
            <v>U.S. Dollar</v>
          </cell>
          <cell r="AJ639" t="str">
            <v>E</v>
          </cell>
          <cell r="AR639" t="str">
            <v>T-LUV.IE</v>
          </cell>
        </row>
        <row r="640">
          <cell r="A640" t="str">
            <v>T-LUV.LX</v>
          </cell>
          <cell r="B640" t="str">
            <v>LUV Dec 1996 22.5 Calls</v>
          </cell>
          <cell r="C640" t="str">
            <v>CAL</v>
          </cell>
          <cell r="D640">
            <v>100</v>
          </cell>
          <cell r="F640" t="str">
            <v>NYSE</v>
          </cell>
          <cell r="G640" t="str">
            <v>AIRL</v>
          </cell>
          <cell r="H640" t="str">
            <v>USA</v>
          </cell>
          <cell r="N640" t="str">
            <v>T-LUV.LX</v>
          </cell>
          <cell r="O640">
            <v>22.5</v>
          </cell>
          <cell r="P640">
            <v>35419</v>
          </cell>
          <cell r="Q640" t="str">
            <v>T-LUV</v>
          </cell>
          <cell r="R640" t="str">
            <v>USD</v>
          </cell>
          <cell r="S640" t="str">
            <v>Call Option</v>
          </cell>
          <cell r="U640" t="str">
            <v>Airlines</v>
          </cell>
          <cell r="V640" t="str">
            <v>UNITED STATES OF AMERICA</v>
          </cell>
          <cell r="W640" t="str">
            <v>NEW YORK STOCK EXCHANGE</v>
          </cell>
          <cell r="Y640" t="str">
            <v>U.S. Dollar</v>
          </cell>
          <cell r="AJ640" t="str">
            <v>E</v>
          </cell>
          <cell r="AR640" t="str">
            <v>T-LUV.LX</v>
          </cell>
        </row>
        <row r="641">
          <cell r="A641" t="str">
            <v>T-LUV.UE</v>
          </cell>
          <cell r="B641" t="str">
            <v>Southwest Air Sep 1996 25 Puts</v>
          </cell>
          <cell r="C641" t="str">
            <v>PUT</v>
          </cell>
          <cell r="D641">
            <v>100</v>
          </cell>
          <cell r="F641" t="str">
            <v>NYSE</v>
          </cell>
          <cell r="G641" t="str">
            <v>AIRL</v>
          </cell>
          <cell r="H641" t="str">
            <v>USA</v>
          </cell>
          <cell r="N641" t="str">
            <v>T-LUV.UE</v>
          </cell>
          <cell r="O641">
            <v>25</v>
          </cell>
          <cell r="P641">
            <v>35328</v>
          </cell>
          <cell r="Q641" t="str">
            <v>T-LUV</v>
          </cell>
          <cell r="R641" t="str">
            <v>USD</v>
          </cell>
          <cell r="S641" t="str">
            <v>Put Option</v>
          </cell>
          <cell r="U641" t="str">
            <v>Airlines</v>
          </cell>
          <cell r="V641" t="str">
            <v>UNITED STATES OF AMERICA</v>
          </cell>
          <cell r="W641" t="str">
            <v>NEW YORK STOCK EXCHANGE</v>
          </cell>
          <cell r="Y641" t="str">
            <v>U.S. Dollar</v>
          </cell>
          <cell r="AJ641" t="str">
            <v>E</v>
          </cell>
          <cell r="AR641" t="str">
            <v>T-LUV.UE</v>
          </cell>
        </row>
        <row r="642">
          <cell r="A642" t="str">
            <v>T-LVLT</v>
          </cell>
          <cell r="B642" t="str">
            <v>Level 3 Communications</v>
          </cell>
          <cell r="C642" t="str">
            <v>STK</v>
          </cell>
          <cell r="D642">
            <v>1</v>
          </cell>
          <cell r="F642" t="str">
            <v>OTC</v>
          </cell>
          <cell r="G642" t="str">
            <v>INET</v>
          </cell>
          <cell r="H642" t="str">
            <v>USA</v>
          </cell>
          <cell r="N642" t="str">
            <v>T-LVLT</v>
          </cell>
          <cell r="R642" t="str">
            <v>USD</v>
          </cell>
          <cell r="S642" t="str">
            <v>Stock</v>
          </cell>
          <cell r="U642" t="str">
            <v>Internet</v>
          </cell>
          <cell r="V642" t="str">
            <v>UNITED STATES OF AMERICA</v>
          </cell>
          <cell r="W642" t="str">
            <v>OVER THE COUNTER</v>
          </cell>
          <cell r="Y642" t="str">
            <v>U.S. Dollar</v>
          </cell>
          <cell r="AJ642" t="str">
            <v>E</v>
          </cell>
          <cell r="AR642" t="str">
            <v>T-LVLT</v>
          </cell>
        </row>
        <row r="643">
          <cell r="A643" t="str">
            <v>T-LVLT.SWAP</v>
          </cell>
          <cell r="B643" t="str">
            <v>LVLT $56.50 24 month Swap</v>
          </cell>
          <cell r="C643" t="str">
            <v>STK</v>
          </cell>
          <cell r="D643">
            <v>1</v>
          </cell>
          <cell r="F643" t="str">
            <v>NYSE</v>
          </cell>
          <cell r="G643" t="str">
            <v>INET</v>
          </cell>
          <cell r="H643" t="str">
            <v>USA</v>
          </cell>
          <cell r="N643" t="str">
            <v>T-LVLT.SWAP</v>
          </cell>
          <cell r="O643">
            <v>56.5</v>
          </cell>
          <cell r="P643">
            <v>399</v>
          </cell>
          <cell r="Q643" t="str">
            <v>T-LVLT</v>
          </cell>
          <cell r="R643" t="str">
            <v>USD</v>
          </cell>
          <cell r="S643" t="str">
            <v>Stock</v>
          </cell>
          <cell r="U643" t="str">
            <v>Internet</v>
          </cell>
          <cell r="V643" t="str">
            <v>UNITED STATES OF AMERICA</v>
          </cell>
          <cell r="W643" t="str">
            <v>NEW YORK STOCK EXCHANGE</v>
          </cell>
          <cell r="Y643" t="str">
            <v>U.S. Dollar</v>
          </cell>
          <cell r="AJ643" t="str">
            <v>E</v>
          </cell>
          <cell r="AR643" t="str">
            <v>T-LVLT.SWAP</v>
          </cell>
        </row>
        <row r="644">
          <cell r="A644" t="str">
            <v>T-MAIR</v>
          </cell>
          <cell r="B644" t="str">
            <v>Mesaba Air</v>
          </cell>
          <cell r="C644" t="str">
            <v>STK</v>
          </cell>
          <cell r="D644">
            <v>1</v>
          </cell>
          <cell r="F644" t="str">
            <v>OTC</v>
          </cell>
          <cell r="G644" t="str">
            <v>AIRL</v>
          </cell>
          <cell r="H644" t="str">
            <v>USA</v>
          </cell>
          <cell r="N644" t="str">
            <v>T-MAIR</v>
          </cell>
          <cell r="R644" t="str">
            <v>USD</v>
          </cell>
          <cell r="S644" t="str">
            <v>Stock</v>
          </cell>
          <cell r="U644" t="str">
            <v>Airlines</v>
          </cell>
          <cell r="V644" t="str">
            <v>UNITED STATES OF AMERICA</v>
          </cell>
          <cell r="W644" t="str">
            <v>OVER THE COUNTER</v>
          </cell>
          <cell r="Y644" t="str">
            <v>U.S. Dollar</v>
          </cell>
          <cell r="AJ644" t="str">
            <v>E</v>
          </cell>
          <cell r="AR644" t="str">
            <v>T-MAIR</v>
          </cell>
        </row>
        <row r="645">
          <cell r="A645" t="str">
            <v>T-MAMS</v>
          </cell>
          <cell r="B645" t="str">
            <v xml:space="preserve">Mid-Atlantic Medical </v>
          </cell>
          <cell r="C645" t="str">
            <v>STK</v>
          </cell>
          <cell r="D645">
            <v>1</v>
          </cell>
          <cell r="F645" t="str">
            <v>OTC</v>
          </cell>
          <cell r="G645" t="str">
            <v>HMOS</v>
          </cell>
          <cell r="H645" t="str">
            <v>USA</v>
          </cell>
          <cell r="N645" t="str">
            <v>T-MAMS</v>
          </cell>
          <cell r="R645" t="str">
            <v>USD</v>
          </cell>
          <cell r="S645" t="str">
            <v>Stock</v>
          </cell>
          <cell r="U645" t="str">
            <v>Health Maint. Org.</v>
          </cell>
          <cell r="V645" t="str">
            <v>UNITED STATES OF AMERICA</v>
          </cell>
          <cell r="W645" t="str">
            <v>OVER THE COUNTER</v>
          </cell>
          <cell r="Y645" t="str">
            <v>U.S. Dollar</v>
          </cell>
          <cell r="AJ645" t="str">
            <v>E</v>
          </cell>
        </row>
        <row r="646">
          <cell r="A646" t="str">
            <v>T-MAXI</v>
          </cell>
          <cell r="B646" t="str">
            <v>Maxicare Health Plans, Inc.</v>
          </cell>
          <cell r="C646" t="str">
            <v>STK</v>
          </cell>
          <cell r="D646">
            <v>1</v>
          </cell>
          <cell r="F646" t="str">
            <v>OTC</v>
          </cell>
          <cell r="G646" t="str">
            <v>HMOS</v>
          </cell>
          <cell r="H646" t="str">
            <v>USA</v>
          </cell>
          <cell r="J646" t="str">
            <v>577904204</v>
          </cell>
          <cell r="N646" t="str">
            <v>T-MAXI</v>
          </cell>
          <cell r="R646" t="str">
            <v>USD</v>
          </cell>
          <cell r="S646" t="str">
            <v>Stock</v>
          </cell>
          <cell r="U646" t="str">
            <v>Health Maint. Org.</v>
          </cell>
          <cell r="V646" t="str">
            <v>UNITED STATES OF AMERICA</v>
          </cell>
          <cell r="W646" t="str">
            <v>OVER THE COUNTER</v>
          </cell>
          <cell r="Y646" t="str">
            <v>U.S. Dollar</v>
          </cell>
          <cell r="AJ646" t="str">
            <v>E</v>
          </cell>
          <cell r="AR646" t="str">
            <v>T-MAXI</v>
          </cell>
        </row>
        <row r="647">
          <cell r="A647" t="str">
            <v>T-MAXI.SWAP</v>
          </cell>
          <cell r="B647" t="str">
            <v>MAXI $2.75 5/17/2000 Swap</v>
          </cell>
          <cell r="C647" t="str">
            <v>STK</v>
          </cell>
          <cell r="D647">
            <v>1</v>
          </cell>
          <cell r="F647" t="str">
            <v>OTC</v>
          </cell>
          <cell r="G647" t="str">
            <v>HMOS</v>
          </cell>
          <cell r="H647" t="str">
            <v>USA</v>
          </cell>
          <cell r="N647" t="str">
            <v>T-MAXI.SWAP</v>
          </cell>
          <cell r="O647">
            <v>2.75</v>
          </cell>
          <cell r="P647">
            <v>144</v>
          </cell>
          <cell r="Q647" t="str">
            <v>T-MAXI</v>
          </cell>
          <cell r="R647" t="str">
            <v>USD</v>
          </cell>
          <cell r="S647" t="str">
            <v>Stock</v>
          </cell>
          <cell r="U647" t="str">
            <v>Health Maint. Org.</v>
          </cell>
          <cell r="V647" t="str">
            <v>UNITED STATES OF AMERICA</v>
          </cell>
          <cell r="W647" t="str">
            <v>OVER THE COUNTER</v>
          </cell>
          <cell r="Y647" t="str">
            <v>U.S. Dollar</v>
          </cell>
          <cell r="AJ647" t="str">
            <v>E</v>
          </cell>
          <cell r="AR647" t="str">
            <v>T-MAXI.SWAP</v>
          </cell>
        </row>
        <row r="648">
          <cell r="A648" t="str">
            <v>T-MBS</v>
          </cell>
          <cell r="B648" t="str">
            <v>Medquist Inc.</v>
          </cell>
          <cell r="C648" t="str">
            <v>STK</v>
          </cell>
          <cell r="D648">
            <v>1</v>
          </cell>
          <cell r="F648" t="str">
            <v>NYSE</v>
          </cell>
          <cell r="G648" t="str">
            <v>HCIS</v>
          </cell>
          <cell r="H648" t="str">
            <v>USA</v>
          </cell>
          <cell r="N648" t="str">
            <v>T-MBS</v>
          </cell>
          <cell r="R648" t="str">
            <v>USD</v>
          </cell>
          <cell r="S648" t="str">
            <v>Stock</v>
          </cell>
          <cell r="U648" t="str">
            <v>Health Care Info Sys</v>
          </cell>
          <cell r="V648" t="str">
            <v>UNITED STATES OF AMERICA</v>
          </cell>
          <cell r="W648" t="str">
            <v>NEW YORK STOCK EXCHANGE</v>
          </cell>
          <cell r="Y648" t="str">
            <v>U.S. Dollar</v>
          </cell>
          <cell r="AJ648" t="str">
            <v>E</v>
          </cell>
          <cell r="AR648" t="str">
            <v>T-MBS</v>
          </cell>
        </row>
        <row r="649">
          <cell r="A649" t="str">
            <v>T-MCRI</v>
          </cell>
          <cell r="B649" t="str">
            <v xml:space="preserve">Monarch Casinos </v>
          </cell>
          <cell r="C649" t="str">
            <v>STK</v>
          </cell>
          <cell r="D649">
            <v>1</v>
          </cell>
          <cell r="F649" t="str">
            <v>OTC</v>
          </cell>
          <cell r="G649" t="str">
            <v>CASI</v>
          </cell>
          <cell r="H649" t="str">
            <v>USA</v>
          </cell>
          <cell r="N649" t="str">
            <v>T-MCRI</v>
          </cell>
          <cell r="R649" t="str">
            <v>USD</v>
          </cell>
          <cell r="S649" t="str">
            <v>Stock</v>
          </cell>
          <cell r="U649" t="str">
            <v>Casinos</v>
          </cell>
          <cell r="V649" t="str">
            <v>UNITED STATES OF AMERICA</v>
          </cell>
          <cell r="W649" t="str">
            <v>OVER THE COUNTER</v>
          </cell>
          <cell r="Y649" t="str">
            <v>U.S. Dollar</v>
          </cell>
          <cell r="AJ649" t="str">
            <v>E</v>
          </cell>
        </row>
        <row r="650">
          <cell r="A650" t="str">
            <v>T-MCSY</v>
          </cell>
          <cell r="B650" t="str">
            <v>Medic Computer</v>
          </cell>
          <cell r="C650" t="str">
            <v>STK</v>
          </cell>
          <cell r="D650">
            <v>1</v>
          </cell>
          <cell r="F650" t="str">
            <v>OTC</v>
          </cell>
          <cell r="G650" t="str">
            <v>HCIS</v>
          </cell>
          <cell r="H650" t="str">
            <v>USA</v>
          </cell>
          <cell r="N650" t="str">
            <v>T-MCSY</v>
          </cell>
          <cell r="R650" t="str">
            <v>USD</v>
          </cell>
          <cell r="S650" t="str">
            <v>Stock</v>
          </cell>
          <cell r="U650" t="str">
            <v>Health Care Info Sys</v>
          </cell>
          <cell r="V650" t="str">
            <v>UNITED STATES OF AMERICA</v>
          </cell>
          <cell r="W650" t="str">
            <v>OVER THE COUNTER</v>
          </cell>
          <cell r="Y650" t="str">
            <v>U.S. Dollar</v>
          </cell>
          <cell r="AJ650" t="str">
            <v>E</v>
          </cell>
          <cell r="AR650" t="str">
            <v>T-MCSY</v>
          </cell>
        </row>
        <row r="651">
          <cell r="A651" t="str">
            <v>T-MCTH</v>
          </cell>
          <cell r="B651" t="str">
            <v>Medcath</v>
          </cell>
          <cell r="C651" t="str">
            <v>STK</v>
          </cell>
          <cell r="D651">
            <v>1</v>
          </cell>
          <cell r="F651" t="str">
            <v>OTC</v>
          </cell>
          <cell r="G651" t="str">
            <v>HOSP</v>
          </cell>
          <cell r="H651" t="str">
            <v>USA</v>
          </cell>
          <cell r="N651" t="str">
            <v>T-MCTH</v>
          </cell>
          <cell r="R651" t="str">
            <v>USD</v>
          </cell>
          <cell r="S651" t="str">
            <v>Stock</v>
          </cell>
          <cell r="U651" t="str">
            <v>Hospital</v>
          </cell>
          <cell r="V651" t="str">
            <v>UNITED STATES OF AMERICA</v>
          </cell>
          <cell r="W651" t="str">
            <v>OVER THE COUNTER</v>
          </cell>
          <cell r="Y651" t="str">
            <v>U.S. Dollar</v>
          </cell>
          <cell r="AJ651" t="str">
            <v>E</v>
          </cell>
          <cell r="AR651" t="str">
            <v>T-MCTH</v>
          </cell>
        </row>
        <row r="652">
          <cell r="A652" t="str">
            <v>T-MCU</v>
          </cell>
          <cell r="B652" t="str">
            <v xml:space="preserve">Magma Copper  </v>
          </cell>
          <cell r="C652" t="str">
            <v>STK</v>
          </cell>
          <cell r="D652">
            <v>1</v>
          </cell>
          <cell r="F652" t="str">
            <v>NYSE</v>
          </cell>
          <cell r="G652" t="str">
            <v>METL</v>
          </cell>
          <cell r="H652" t="str">
            <v>USA</v>
          </cell>
          <cell r="N652" t="str">
            <v>T-MCU</v>
          </cell>
          <cell r="R652" t="str">
            <v>USD</v>
          </cell>
          <cell r="S652" t="str">
            <v>Stock</v>
          </cell>
          <cell r="U652" t="str">
            <v>Metals</v>
          </cell>
          <cell r="V652" t="str">
            <v>UNITED STATES OF AMERICA</v>
          </cell>
          <cell r="W652" t="str">
            <v>NEW YORK STOCK EXCHANGE</v>
          </cell>
          <cell r="Y652" t="str">
            <v>U.S. Dollar</v>
          </cell>
          <cell r="AJ652" t="str">
            <v>E</v>
          </cell>
        </row>
        <row r="653">
          <cell r="A653" t="str">
            <v>T-MDWY</v>
          </cell>
          <cell r="B653" t="str">
            <v>Midway Airlines</v>
          </cell>
          <cell r="C653" t="str">
            <v>STK</v>
          </cell>
          <cell r="D653">
            <v>1</v>
          </cell>
          <cell r="F653" t="str">
            <v>OTC</v>
          </cell>
          <cell r="G653" t="str">
            <v>AIRL</v>
          </cell>
          <cell r="H653" t="str">
            <v>USA</v>
          </cell>
          <cell r="N653" t="str">
            <v>T-MDWY</v>
          </cell>
          <cell r="R653" t="str">
            <v>USD</v>
          </cell>
          <cell r="S653" t="str">
            <v>Stock</v>
          </cell>
          <cell r="U653" t="str">
            <v>Airlines</v>
          </cell>
          <cell r="V653" t="str">
            <v>UNITED STATES OF AMERICA</v>
          </cell>
          <cell r="W653" t="str">
            <v>OVER THE COUNTER</v>
          </cell>
          <cell r="Y653" t="str">
            <v>U.S. Dollar</v>
          </cell>
          <cell r="AJ653" t="str">
            <v>E</v>
          </cell>
          <cell r="AR653" t="str">
            <v>T-MDWY</v>
          </cell>
        </row>
        <row r="654">
          <cell r="A654" t="str">
            <v>T-MEDA</v>
          </cell>
          <cell r="B654" t="str">
            <v>Medaphis Corp.</v>
          </cell>
          <cell r="C654" t="str">
            <v>STK</v>
          </cell>
          <cell r="D654">
            <v>1</v>
          </cell>
          <cell r="F654" t="str">
            <v>OTC</v>
          </cell>
          <cell r="G654" t="str">
            <v>HEAL</v>
          </cell>
          <cell r="H654" t="str">
            <v>USA</v>
          </cell>
          <cell r="N654" t="str">
            <v>T-MEDA</v>
          </cell>
          <cell r="R654" t="str">
            <v>USD</v>
          </cell>
          <cell r="S654" t="str">
            <v>Stock</v>
          </cell>
          <cell r="U654" t="str">
            <v>Healthcare</v>
          </cell>
          <cell r="V654" t="str">
            <v>UNITED STATES OF AMERICA</v>
          </cell>
          <cell r="W654" t="str">
            <v>OVER THE COUNTER</v>
          </cell>
          <cell r="Y654" t="str">
            <v>U.S. Dollar</v>
          </cell>
          <cell r="AJ654" t="str">
            <v>E</v>
          </cell>
        </row>
        <row r="655">
          <cell r="A655" t="str">
            <v>T-MEDQ</v>
          </cell>
          <cell r="B655" t="str">
            <v>Medquist</v>
          </cell>
          <cell r="C655" t="str">
            <v>STK</v>
          </cell>
          <cell r="D655">
            <v>1</v>
          </cell>
          <cell r="F655" t="str">
            <v>OTC</v>
          </cell>
          <cell r="G655" t="str">
            <v>HCIS</v>
          </cell>
          <cell r="H655" t="str">
            <v>USA</v>
          </cell>
          <cell r="N655" t="str">
            <v>T-MEDQ</v>
          </cell>
          <cell r="R655" t="str">
            <v>USD</v>
          </cell>
          <cell r="S655" t="str">
            <v>Stock</v>
          </cell>
          <cell r="U655" t="str">
            <v>Health Care Info Sys</v>
          </cell>
          <cell r="V655" t="str">
            <v>UNITED STATES OF AMERICA</v>
          </cell>
          <cell r="W655" t="str">
            <v>OVER THE COUNTER</v>
          </cell>
          <cell r="Y655" t="str">
            <v>U.S. Dollar</v>
          </cell>
          <cell r="AJ655" t="str">
            <v>E</v>
          </cell>
          <cell r="AR655" t="str">
            <v>T-MEDQ</v>
          </cell>
        </row>
        <row r="656">
          <cell r="A656" t="str">
            <v>T-MEH</v>
          </cell>
          <cell r="B656" t="str">
            <v>Midwest Express Holdings</v>
          </cell>
          <cell r="C656" t="str">
            <v>STK</v>
          </cell>
          <cell r="D656">
            <v>1</v>
          </cell>
          <cell r="F656" t="str">
            <v>NYSE</v>
          </cell>
          <cell r="G656" t="str">
            <v>AIRL</v>
          </cell>
          <cell r="H656" t="str">
            <v>USA</v>
          </cell>
          <cell r="N656" t="str">
            <v>T-MEH</v>
          </cell>
          <cell r="R656" t="str">
            <v>USD</v>
          </cell>
          <cell r="S656" t="str">
            <v>Stock</v>
          </cell>
          <cell r="U656" t="str">
            <v>Airlines</v>
          </cell>
          <cell r="V656" t="str">
            <v>UNITED STATES OF AMERICA</v>
          </cell>
          <cell r="W656" t="str">
            <v>NEW YORK STOCK EXCHANGE</v>
          </cell>
          <cell r="Y656" t="str">
            <v>U.S. Dollar</v>
          </cell>
          <cell r="AJ656" t="str">
            <v>E</v>
          </cell>
          <cell r="AR656" t="str">
            <v>T-MEH</v>
          </cell>
        </row>
        <row r="657">
          <cell r="A657" t="str">
            <v>T-MEH2</v>
          </cell>
          <cell r="B657" t="str">
            <v>Midwest Express Holdings, Paul</v>
          </cell>
          <cell r="C657" t="str">
            <v>STK</v>
          </cell>
          <cell r="D657">
            <v>1</v>
          </cell>
          <cell r="F657" t="str">
            <v>NYSE</v>
          </cell>
          <cell r="G657" t="str">
            <v>AIRL</v>
          </cell>
          <cell r="H657" t="str">
            <v>USA</v>
          </cell>
          <cell r="N657" t="str">
            <v>T-MEH2</v>
          </cell>
          <cell r="R657" t="str">
            <v>USD</v>
          </cell>
          <cell r="S657" t="str">
            <v>Stock</v>
          </cell>
          <cell r="U657" t="str">
            <v>Airlines</v>
          </cell>
          <cell r="V657" t="str">
            <v>UNITED STATES OF AMERICA</v>
          </cell>
          <cell r="W657" t="str">
            <v>NEW YORK STOCK EXCHANGE</v>
          </cell>
          <cell r="Y657" t="str">
            <v>U.S. Dollar</v>
          </cell>
          <cell r="AJ657" t="str">
            <v>E</v>
          </cell>
          <cell r="AR657" t="str">
            <v>T-MEH2</v>
          </cell>
        </row>
        <row r="658">
          <cell r="A658" t="str">
            <v>T-MESA</v>
          </cell>
          <cell r="B658" t="str">
            <v>Mesa Airlines</v>
          </cell>
          <cell r="C658" t="str">
            <v>STK</v>
          </cell>
          <cell r="D658">
            <v>1</v>
          </cell>
          <cell r="F658" t="str">
            <v>OTC</v>
          </cell>
          <cell r="G658" t="str">
            <v>AIRL</v>
          </cell>
          <cell r="H658" t="str">
            <v>USA</v>
          </cell>
          <cell r="J658" t="str">
            <v>590479101</v>
          </cell>
          <cell r="N658" t="str">
            <v>T-MESA</v>
          </cell>
          <cell r="R658" t="str">
            <v>USD</v>
          </cell>
          <cell r="S658" t="str">
            <v>Stock</v>
          </cell>
          <cell r="U658" t="str">
            <v>Airlines</v>
          </cell>
          <cell r="V658" t="str">
            <v>UNITED STATES OF AMERICA</v>
          </cell>
          <cell r="W658" t="str">
            <v>OVER THE COUNTER</v>
          </cell>
          <cell r="Y658" t="str">
            <v>U.S. Dollar</v>
          </cell>
          <cell r="AJ658" t="str">
            <v>E</v>
          </cell>
          <cell r="AR658" t="str">
            <v>T-MESA</v>
          </cell>
        </row>
        <row r="659">
          <cell r="A659" t="str">
            <v>T-MESA.BOND</v>
          </cell>
          <cell r="B659" t="str">
            <v>Mesa 12.75% of 6/30/98</v>
          </cell>
          <cell r="C659" t="str">
            <v>BON</v>
          </cell>
          <cell r="D659">
            <v>10</v>
          </cell>
          <cell r="F659" t="str">
            <v>OTC</v>
          </cell>
          <cell r="G659" t="str">
            <v>ENER</v>
          </cell>
          <cell r="H659" t="str">
            <v>USA</v>
          </cell>
          <cell r="N659" t="str">
            <v>T-MESA.BOND</v>
          </cell>
          <cell r="R659" t="str">
            <v>USD</v>
          </cell>
          <cell r="S659" t="str">
            <v>Bond</v>
          </cell>
          <cell r="U659" t="str">
            <v>Energy</v>
          </cell>
          <cell r="V659" t="str">
            <v>UNITED STATES OF AMERICA</v>
          </cell>
          <cell r="W659" t="str">
            <v>OVER THE COUNTER</v>
          </cell>
          <cell r="Y659" t="str">
            <v>U.S. Dollar</v>
          </cell>
          <cell r="AI659">
            <v>1000</v>
          </cell>
          <cell r="AJ659" t="str">
            <v>D</v>
          </cell>
          <cell r="AK659">
            <v>35976</v>
          </cell>
          <cell r="AL659">
            <v>34090</v>
          </cell>
          <cell r="AM659">
            <v>6</v>
          </cell>
          <cell r="AN659" t="str">
            <v>360</v>
          </cell>
          <cell r="AO659" t="str">
            <v>30/360</v>
          </cell>
          <cell r="AP659">
            <v>12.75</v>
          </cell>
          <cell r="AQ659">
            <v>34880</v>
          </cell>
          <cell r="AR659" t="str">
            <v>T-MESA.BOND</v>
          </cell>
        </row>
        <row r="660">
          <cell r="A660" t="str">
            <v>T-MGG</v>
          </cell>
          <cell r="B660" t="str">
            <v>MGM Grand Inc.</v>
          </cell>
          <cell r="C660" t="str">
            <v>STK</v>
          </cell>
          <cell r="D660">
            <v>1</v>
          </cell>
          <cell r="F660" t="str">
            <v>NYSE</v>
          </cell>
          <cell r="G660" t="str">
            <v>CASI</v>
          </cell>
          <cell r="H660" t="str">
            <v>USA</v>
          </cell>
          <cell r="N660" t="str">
            <v>T-MGG</v>
          </cell>
          <cell r="R660" t="str">
            <v>USD</v>
          </cell>
          <cell r="S660" t="str">
            <v>Stock</v>
          </cell>
          <cell r="U660" t="str">
            <v>Casinos</v>
          </cell>
          <cell r="V660" t="str">
            <v>UNITED STATES OF AMERICA</v>
          </cell>
          <cell r="W660" t="str">
            <v>NEW YORK STOCK EXCHANGE</v>
          </cell>
          <cell r="Y660" t="str">
            <v>U.S. Dollar</v>
          </cell>
          <cell r="AJ660" t="str">
            <v>E</v>
          </cell>
        </row>
        <row r="661">
          <cell r="A661" t="str">
            <v>T-MGG.II</v>
          </cell>
          <cell r="B661" t="str">
            <v>MGM Grand Sep 1996 45 Calls</v>
          </cell>
          <cell r="C661" t="str">
            <v>CAL</v>
          </cell>
          <cell r="D661">
            <v>100</v>
          </cell>
          <cell r="F661" t="str">
            <v>NYSE</v>
          </cell>
          <cell r="G661" t="str">
            <v>CASI</v>
          </cell>
          <cell r="H661" t="str">
            <v>USA</v>
          </cell>
          <cell r="N661" t="str">
            <v>T-MGG.II</v>
          </cell>
          <cell r="O661">
            <v>45</v>
          </cell>
          <cell r="P661">
            <v>35328</v>
          </cell>
          <cell r="Q661" t="str">
            <v>T-MGG</v>
          </cell>
          <cell r="R661" t="str">
            <v>USD</v>
          </cell>
          <cell r="S661" t="str">
            <v>Call Option</v>
          </cell>
          <cell r="U661" t="str">
            <v>Casinos</v>
          </cell>
          <cell r="V661" t="str">
            <v>UNITED STATES OF AMERICA</v>
          </cell>
          <cell r="W661" t="str">
            <v>NEW YORK STOCK EXCHANGE</v>
          </cell>
          <cell r="Y661" t="str">
            <v>U.S. Dollar</v>
          </cell>
          <cell r="AJ661" t="str">
            <v>E</v>
          </cell>
          <cell r="AR661" t="str">
            <v>T-MGG.II</v>
          </cell>
        </row>
        <row r="662">
          <cell r="A662" t="str">
            <v>T-MGG.LI</v>
          </cell>
          <cell r="B662" t="str">
            <v>MGG Dec 1997 45 Calls</v>
          </cell>
          <cell r="C662" t="str">
            <v>CAL</v>
          </cell>
          <cell r="D662">
            <v>100</v>
          </cell>
          <cell r="F662" t="str">
            <v>NYSE</v>
          </cell>
          <cell r="G662" t="str">
            <v>CASI</v>
          </cell>
          <cell r="H662" t="str">
            <v>USA</v>
          </cell>
          <cell r="N662" t="str">
            <v>T-MGG.LI</v>
          </cell>
          <cell r="O662">
            <v>45</v>
          </cell>
          <cell r="P662">
            <v>35783</v>
          </cell>
          <cell r="Q662" t="str">
            <v>T-MGG</v>
          </cell>
          <cell r="R662" t="str">
            <v>USD</v>
          </cell>
          <cell r="S662" t="str">
            <v>Call Option</v>
          </cell>
          <cell r="U662" t="str">
            <v>Casinos</v>
          </cell>
          <cell r="V662" t="str">
            <v>UNITED STATES OF AMERICA</v>
          </cell>
          <cell r="W662" t="str">
            <v>NEW YORK STOCK EXCHANGE</v>
          </cell>
          <cell r="Y662" t="str">
            <v>U.S. Dollar</v>
          </cell>
          <cell r="AJ662" t="str">
            <v>E</v>
          </cell>
          <cell r="AR662" t="str">
            <v>T-MGG.LI</v>
          </cell>
        </row>
        <row r="663">
          <cell r="A663" t="str">
            <v>T-MGM</v>
          </cell>
          <cell r="B663" t="str">
            <v>MGM Metro Goldwyn Mayer</v>
          </cell>
          <cell r="C663" t="str">
            <v>STK</v>
          </cell>
          <cell r="D663">
            <v>1</v>
          </cell>
          <cell r="F663" t="str">
            <v>NYSE</v>
          </cell>
          <cell r="G663" t="str">
            <v>ENTM</v>
          </cell>
          <cell r="H663" t="str">
            <v>USA</v>
          </cell>
          <cell r="J663" t="str">
            <v>591610100</v>
          </cell>
          <cell r="N663" t="str">
            <v>T-MGM</v>
          </cell>
          <cell r="R663" t="str">
            <v>USD</v>
          </cell>
          <cell r="S663" t="str">
            <v>Stock</v>
          </cell>
          <cell r="U663" t="str">
            <v>Entertainment</v>
          </cell>
          <cell r="V663" t="str">
            <v>UNITED STATES OF AMERICA</v>
          </cell>
          <cell r="W663" t="str">
            <v>NEW YORK STOCK EXCHANGE</v>
          </cell>
          <cell r="Y663" t="str">
            <v>U.S. Dollar</v>
          </cell>
          <cell r="AJ663" t="str">
            <v>E</v>
          </cell>
          <cell r="AR663" t="str">
            <v>T-MGM</v>
          </cell>
        </row>
        <row r="664">
          <cell r="A664" t="str">
            <v>T-MGRP</v>
          </cell>
          <cell r="B664" t="str">
            <v>Morton Industrial Group</v>
          </cell>
          <cell r="C664" t="str">
            <v>STK</v>
          </cell>
          <cell r="D664">
            <v>1</v>
          </cell>
          <cell r="F664" t="str">
            <v>OTC</v>
          </cell>
          <cell r="G664" t="str">
            <v>MANU</v>
          </cell>
          <cell r="H664" t="str">
            <v>USA</v>
          </cell>
          <cell r="N664" t="str">
            <v>T-MGRP</v>
          </cell>
          <cell r="R664" t="str">
            <v>USD</v>
          </cell>
          <cell r="S664" t="str">
            <v>Stock</v>
          </cell>
          <cell r="U664" t="str">
            <v>Manufacturing</v>
          </cell>
          <cell r="V664" t="str">
            <v>UNITED STATES OF AMERICA</v>
          </cell>
          <cell r="W664" t="str">
            <v>OVER THE COUNTER</v>
          </cell>
          <cell r="Y664" t="str">
            <v>U.S. Dollar</v>
          </cell>
          <cell r="AJ664" t="str">
            <v>E</v>
          </cell>
          <cell r="AR664" t="str">
            <v>T-MGRP</v>
          </cell>
        </row>
        <row r="665">
          <cell r="A665" t="str">
            <v>T-MICN</v>
          </cell>
          <cell r="B665" t="str">
            <v>Micrion</v>
          </cell>
          <cell r="C665" t="str">
            <v>STK</v>
          </cell>
          <cell r="D665">
            <v>1</v>
          </cell>
          <cell r="F665" t="str">
            <v>NYSE</v>
          </cell>
          <cell r="G665" t="str">
            <v>TECH</v>
          </cell>
          <cell r="H665" t="str">
            <v>USA</v>
          </cell>
          <cell r="N665" t="str">
            <v>T-MICN</v>
          </cell>
          <cell r="R665" t="str">
            <v>USD</v>
          </cell>
          <cell r="S665" t="str">
            <v>Stock</v>
          </cell>
          <cell r="U665" t="str">
            <v>Technology</v>
          </cell>
          <cell r="V665" t="str">
            <v>UNITED STATES OF AMERICA</v>
          </cell>
          <cell r="W665" t="str">
            <v>NEW YORK STOCK EXCHANGE</v>
          </cell>
          <cell r="Y665" t="str">
            <v>U.S. Dollar</v>
          </cell>
          <cell r="AJ665" t="str">
            <v>E</v>
          </cell>
          <cell r="AR665" t="str">
            <v>T-MICN</v>
          </cell>
        </row>
        <row r="666">
          <cell r="A666" t="str">
            <v>T-MIR</v>
          </cell>
          <cell r="B666" t="str">
            <v>Mirage</v>
          </cell>
          <cell r="C666" t="str">
            <v>STK</v>
          </cell>
          <cell r="D666">
            <v>1</v>
          </cell>
          <cell r="F666" t="str">
            <v>NYSE</v>
          </cell>
          <cell r="G666" t="str">
            <v>CASI</v>
          </cell>
          <cell r="H666" t="str">
            <v>USA</v>
          </cell>
          <cell r="J666" t="str">
            <v>60462E104</v>
          </cell>
          <cell r="N666" t="str">
            <v>T-MIR</v>
          </cell>
          <cell r="R666" t="str">
            <v>USD</v>
          </cell>
          <cell r="S666" t="str">
            <v>Stock</v>
          </cell>
          <cell r="U666" t="str">
            <v>Casinos</v>
          </cell>
          <cell r="V666" t="str">
            <v>UNITED STATES OF AMERICA</v>
          </cell>
          <cell r="W666" t="str">
            <v>NEW YORK STOCK EXCHANGE</v>
          </cell>
          <cell r="Y666" t="str">
            <v>U.S. Dollar</v>
          </cell>
          <cell r="AJ666" t="str">
            <v>E</v>
          </cell>
          <cell r="AR666" t="str">
            <v>T-MIR</v>
          </cell>
        </row>
        <row r="667">
          <cell r="A667" t="str">
            <v>T-MIR.BE</v>
          </cell>
          <cell r="B667" t="str">
            <v>MIR Feb 1998 25 Calls</v>
          </cell>
          <cell r="C667" t="str">
            <v>CAL</v>
          </cell>
          <cell r="D667">
            <v>100</v>
          </cell>
          <cell r="F667" t="str">
            <v>NYSE</v>
          </cell>
          <cell r="G667" t="str">
            <v>CASI</v>
          </cell>
          <cell r="H667" t="str">
            <v>USA</v>
          </cell>
          <cell r="N667" t="str">
            <v>T-MIR.BE</v>
          </cell>
          <cell r="O667">
            <v>25</v>
          </cell>
          <cell r="P667">
            <v>35846</v>
          </cell>
          <cell r="Q667" t="str">
            <v>T-MIR</v>
          </cell>
          <cell r="R667" t="str">
            <v>USD</v>
          </cell>
          <cell r="S667" t="str">
            <v>Call Option</v>
          </cell>
          <cell r="U667" t="str">
            <v>Casinos</v>
          </cell>
          <cell r="V667" t="str">
            <v>UNITED STATES OF AMERICA</v>
          </cell>
          <cell r="W667" t="str">
            <v>NEW YORK STOCK EXCHANGE</v>
          </cell>
          <cell r="Y667" t="str">
            <v>U.S. Dollar</v>
          </cell>
          <cell r="AJ667" t="str">
            <v>E</v>
          </cell>
          <cell r="AR667" t="str">
            <v>T-MIR.BE</v>
          </cell>
        </row>
        <row r="668">
          <cell r="A668" t="str">
            <v>T-MIR.BX</v>
          </cell>
          <cell r="B668" t="str">
            <v>MIR Feb 1997 22.5 Calls</v>
          </cell>
          <cell r="C668" t="str">
            <v>CAL</v>
          </cell>
          <cell r="D668">
            <v>100</v>
          </cell>
          <cell r="F668" t="str">
            <v>NYSE</v>
          </cell>
          <cell r="G668" t="str">
            <v>CASI</v>
          </cell>
          <cell r="H668" t="str">
            <v>USA</v>
          </cell>
          <cell r="N668" t="str">
            <v>T-MIR.BX</v>
          </cell>
          <cell r="O668">
            <v>22.5</v>
          </cell>
          <cell r="P668">
            <v>35482</v>
          </cell>
          <cell r="Q668" t="str">
            <v>T-MIR</v>
          </cell>
          <cell r="R668" t="str">
            <v>USD</v>
          </cell>
          <cell r="S668" t="str">
            <v>Call Option</v>
          </cell>
          <cell r="U668" t="str">
            <v>Casinos</v>
          </cell>
          <cell r="V668" t="str">
            <v>UNITED STATES OF AMERICA</v>
          </cell>
          <cell r="W668" t="str">
            <v>NEW YORK STOCK EXCHANGE</v>
          </cell>
          <cell r="Y668" t="str">
            <v>U.S. Dollar</v>
          </cell>
          <cell r="AJ668" t="str">
            <v>E</v>
          </cell>
          <cell r="AR668" t="str">
            <v>T-MIR.BX</v>
          </cell>
        </row>
        <row r="669">
          <cell r="A669" t="str">
            <v>T-MIR.CC</v>
          </cell>
          <cell r="B669" t="str">
            <v>MIR Mar 1999 15 Calls</v>
          </cell>
          <cell r="C669" t="str">
            <v>CAL</v>
          </cell>
          <cell r="D669">
            <v>100</v>
          </cell>
          <cell r="F669" t="str">
            <v>NYSE</v>
          </cell>
          <cell r="G669" t="str">
            <v>CASI</v>
          </cell>
          <cell r="H669" t="str">
            <v>USA</v>
          </cell>
          <cell r="N669" t="str">
            <v>T-MIR.CC</v>
          </cell>
          <cell r="O669">
            <v>15</v>
          </cell>
          <cell r="P669">
            <v>36238</v>
          </cell>
          <cell r="Q669" t="str">
            <v>T-MIR</v>
          </cell>
          <cell r="R669" t="str">
            <v>USD</v>
          </cell>
          <cell r="S669" t="str">
            <v>Call Option</v>
          </cell>
          <cell r="U669" t="str">
            <v>Casinos</v>
          </cell>
          <cell r="V669" t="str">
            <v>UNITED STATES OF AMERICA</v>
          </cell>
          <cell r="W669" t="str">
            <v>NEW YORK STOCK EXCHANGE</v>
          </cell>
          <cell r="Y669" t="str">
            <v>U.S. Dollar</v>
          </cell>
          <cell r="AJ669" t="str">
            <v>E</v>
          </cell>
          <cell r="AR669" t="str">
            <v>T-MIR.CC</v>
          </cell>
        </row>
        <row r="670">
          <cell r="A670" t="str">
            <v>T-MIR.CW</v>
          </cell>
          <cell r="B670" t="str">
            <v>MIR Mar 1999 17.5 Calls</v>
          </cell>
          <cell r="C670" t="str">
            <v>CAL</v>
          </cell>
          <cell r="D670">
            <v>100</v>
          </cell>
          <cell r="F670" t="str">
            <v>NYSE</v>
          </cell>
          <cell r="G670" t="str">
            <v>CASI</v>
          </cell>
          <cell r="H670" t="str">
            <v>USA</v>
          </cell>
          <cell r="N670" t="str">
            <v>T-MIR.CW</v>
          </cell>
          <cell r="O670">
            <v>17.5</v>
          </cell>
          <cell r="P670">
            <v>36238</v>
          </cell>
          <cell r="Q670" t="str">
            <v>T-MIR</v>
          </cell>
          <cell r="R670" t="str">
            <v>USD</v>
          </cell>
          <cell r="S670" t="str">
            <v>Call Option</v>
          </cell>
          <cell r="U670" t="str">
            <v>Casinos</v>
          </cell>
          <cell r="V670" t="str">
            <v>UNITED STATES OF AMERICA</v>
          </cell>
          <cell r="W670" t="str">
            <v>NEW YORK STOCK EXCHANGE</v>
          </cell>
          <cell r="Y670" t="str">
            <v>U.S. Dollar</v>
          </cell>
          <cell r="AJ670" t="str">
            <v>E</v>
          </cell>
          <cell r="AR670" t="str">
            <v>T-MIR.CW</v>
          </cell>
        </row>
        <row r="671">
          <cell r="A671" t="str">
            <v>T-MIR.DD</v>
          </cell>
          <cell r="B671" t="str">
            <v>MIR Apr 1999 20 Calls</v>
          </cell>
          <cell r="C671" t="str">
            <v>CAL</v>
          </cell>
          <cell r="D671">
            <v>100</v>
          </cell>
          <cell r="F671" t="str">
            <v>NYSE</v>
          </cell>
          <cell r="G671" t="str">
            <v>CASI</v>
          </cell>
          <cell r="H671" t="str">
            <v>USA</v>
          </cell>
          <cell r="N671" t="str">
            <v>T-MIR.DD</v>
          </cell>
          <cell r="O671">
            <v>20</v>
          </cell>
          <cell r="P671">
            <v>36266</v>
          </cell>
          <cell r="Q671" t="str">
            <v>T-MIR</v>
          </cell>
          <cell r="R671" t="str">
            <v>USD</v>
          </cell>
          <cell r="S671" t="str">
            <v>Call Option</v>
          </cell>
          <cell r="U671" t="str">
            <v>Casinos</v>
          </cell>
          <cell r="V671" t="str">
            <v>UNITED STATES OF AMERICA</v>
          </cell>
          <cell r="W671" t="str">
            <v>NEW YORK STOCK EXCHANGE</v>
          </cell>
          <cell r="Y671" t="str">
            <v>U.S. Dollar</v>
          </cell>
          <cell r="AJ671" t="str">
            <v>E</v>
          </cell>
          <cell r="AR671" t="str">
            <v>T-MIR.DD</v>
          </cell>
        </row>
        <row r="672">
          <cell r="A672" t="str">
            <v>T-MIR.DX</v>
          </cell>
          <cell r="B672" t="str">
            <v>MIR Apr 1997 22.5 Calls</v>
          </cell>
          <cell r="C672" t="str">
            <v>CAL</v>
          </cell>
          <cell r="D672">
            <v>100</v>
          </cell>
          <cell r="F672" t="str">
            <v>NYSE</v>
          </cell>
          <cell r="G672" t="str">
            <v>CASI</v>
          </cell>
          <cell r="H672" t="str">
            <v>USA</v>
          </cell>
          <cell r="N672" t="str">
            <v>T-MIR.DX</v>
          </cell>
          <cell r="O672">
            <v>22.5</v>
          </cell>
          <cell r="P672">
            <v>35538</v>
          </cell>
          <cell r="Q672" t="str">
            <v>T-MIR</v>
          </cell>
          <cell r="R672" t="str">
            <v>USD</v>
          </cell>
          <cell r="S672" t="str">
            <v>Call Option</v>
          </cell>
          <cell r="U672" t="str">
            <v>Casinos</v>
          </cell>
          <cell r="V672" t="str">
            <v>UNITED STATES OF AMERICA</v>
          </cell>
          <cell r="W672" t="str">
            <v>NEW YORK STOCK EXCHANGE</v>
          </cell>
          <cell r="Y672" t="str">
            <v>U.S. Dollar</v>
          </cell>
          <cell r="AJ672" t="str">
            <v>E</v>
          </cell>
          <cell r="AR672" t="str">
            <v>T-MIR.DX</v>
          </cell>
        </row>
        <row r="673">
          <cell r="A673" t="str">
            <v>T-MIR.EX</v>
          </cell>
          <cell r="B673" t="str">
            <v>MIR May 1998 22.5 Calls</v>
          </cell>
          <cell r="C673" t="str">
            <v>CAL</v>
          </cell>
          <cell r="D673">
            <v>100</v>
          </cell>
          <cell r="F673" t="str">
            <v>NYSE</v>
          </cell>
          <cell r="G673" t="str">
            <v>CASI</v>
          </cell>
          <cell r="H673" t="str">
            <v>USA</v>
          </cell>
          <cell r="N673" t="str">
            <v>T-MIR.EX</v>
          </cell>
          <cell r="O673">
            <v>22.5</v>
          </cell>
          <cell r="P673">
            <v>35930</v>
          </cell>
          <cell r="Q673" t="str">
            <v>T-MIR</v>
          </cell>
          <cell r="R673" t="str">
            <v>USD</v>
          </cell>
          <cell r="S673" t="str">
            <v>Call Option</v>
          </cell>
          <cell r="U673" t="str">
            <v>Casinos</v>
          </cell>
          <cell r="V673" t="str">
            <v>UNITED STATES OF AMERICA</v>
          </cell>
          <cell r="W673" t="str">
            <v>NEW YORK STOCK EXCHANGE</v>
          </cell>
          <cell r="Y673" t="str">
            <v>U.S. Dollar</v>
          </cell>
          <cell r="AJ673" t="str">
            <v>E</v>
          </cell>
          <cell r="AR673" t="str">
            <v>T-MIR.EX</v>
          </cell>
        </row>
        <row r="674">
          <cell r="A674" t="str">
            <v>T-MIR.HE</v>
          </cell>
          <cell r="B674" t="str">
            <v>MIR Aug 1997 25 Calls</v>
          </cell>
          <cell r="C674" t="str">
            <v>CAL</v>
          </cell>
          <cell r="D674">
            <v>100</v>
          </cell>
          <cell r="F674" t="str">
            <v>NYSE</v>
          </cell>
          <cell r="G674" t="str">
            <v>CASI</v>
          </cell>
          <cell r="H674" t="str">
            <v>USA</v>
          </cell>
          <cell r="N674" t="str">
            <v>T-MIR.HE</v>
          </cell>
          <cell r="O674">
            <v>25</v>
          </cell>
          <cell r="P674">
            <v>35657</v>
          </cell>
          <cell r="Q674" t="str">
            <v>T-MIR</v>
          </cell>
          <cell r="R674" t="str">
            <v>USD</v>
          </cell>
          <cell r="S674" t="str">
            <v>Call Option</v>
          </cell>
          <cell r="U674" t="str">
            <v>Casinos</v>
          </cell>
          <cell r="V674" t="str">
            <v>UNITED STATES OF AMERICA</v>
          </cell>
          <cell r="W674" t="str">
            <v>NEW YORK STOCK EXCHANGE</v>
          </cell>
          <cell r="Y674" t="str">
            <v>U.S. Dollar</v>
          </cell>
          <cell r="AJ674" t="str">
            <v>E</v>
          </cell>
          <cell r="AR674" t="str">
            <v>T-MIR.HE</v>
          </cell>
        </row>
        <row r="675">
          <cell r="A675" t="str">
            <v>T-MIR.LX</v>
          </cell>
          <cell r="B675" t="str">
            <v>MIR Dec 1996 22.5 Calls</v>
          </cell>
          <cell r="C675" t="str">
            <v>CAL</v>
          </cell>
          <cell r="D675">
            <v>100</v>
          </cell>
          <cell r="F675" t="str">
            <v>NYSE</v>
          </cell>
          <cell r="G675" t="str">
            <v>CASI</v>
          </cell>
          <cell r="H675" t="str">
            <v>USA</v>
          </cell>
          <cell r="N675" t="str">
            <v>T-MIR.LX</v>
          </cell>
          <cell r="O675">
            <v>22.5</v>
          </cell>
          <cell r="P675">
            <v>35419</v>
          </cell>
          <cell r="Q675" t="str">
            <v>T-MIR</v>
          </cell>
          <cell r="R675" t="str">
            <v>USD</v>
          </cell>
          <cell r="S675" t="str">
            <v>Call Option</v>
          </cell>
          <cell r="U675" t="str">
            <v>Casinos</v>
          </cell>
          <cell r="V675" t="str">
            <v>UNITED STATES OF AMERICA</v>
          </cell>
          <cell r="W675" t="str">
            <v>NEW YORK STOCK EXCHANGE</v>
          </cell>
          <cell r="Y675" t="str">
            <v>U.S. Dollar</v>
          </cell>
          <cell r="AJ675" t="str">
            <v>E</v>
          </cell>
          <cell r="AR675" t="str">
            <v>T-MIR.LX</v>
          </cell>
        </row>
        <row r="676">
          <cell r="A676" t="str">
            <v>T-MIR.QX</v>
          </cell>
          <cell r="B676" t="str">
            <v>MIR May 1997 22.5 Puts</v>
          </cell>
          <cell r="C676" t="str">
            <v>PUT</v>
          </cell>
          <cell r="D676">
            <v>100</v>
          </cell>
          <cell r="F676" t="str">
            <v>NYSE</v>
          </cell>
          <cell r="G676" t="str">
            <v>CASI</v>
          </cell>
          <cell r="H676" t="str">
            <v>USA</v>
          </cell>
          <cell r="N676" t="str">
            <v>T-MIR.QX</v>
          </cell>
          <cell r="O676">
            <v>22.5</v>
          </cell>
          <cell r="P676">
            <v>35566</v>
          </cell>
          <cell r="Q676" t="str">
            <v>T-MIR</v>
          </cell>
          <cell r="R676" t="str">
            <v>USD</v>
          </cell>
          <cell r="S676" t="str">
            <v>Put Option</v>
          </cell>
          <cell r="U676" t="str">
            <v>Casinos</v>
          </cell>
          <cell r="V676" t="str">
            <v>UNITED STATES OF AMERICA</v>
          </cell>
          <cell r="W676" t="str">
            <v>NEW YORK STOCK EXCHANGE</v>
          </cell>
          <cell r="Y676" t="str">
            <v>U.S. Dollar</v>
          </cell>
          <cell r="AJ676" t="str">
            <v>E</v>
          </cell>
          <cell r="AR676" t="str">
            <v>T-MIR.QX</v>
          </cell>
        </row>
        <row r="677">
          <cell r="A677" t="str">
            <v>T-MK.DEBT</v>
          </cell>
          <cell r="B677" t="str">
            <v>MK Bank Debt</v>
          </cell>
          <cell r="C677" t="str">
            <v>CON</v>
          </cell>
          <cell r="D677">
            <v>10</v>
          </cell>
          <cell r="F677" t="str">
            <v>OTC</v>
          </cell>
          <cell r="G677" t="str">
            <v>INDL</v>
          </cell>
          <cell r="H677" t="str">
            <v>USA</v>
          </cell>
          <cell r="N677" t="str">
            <v>T-MK.DEBT</v>
          </cell>
          <cell r="R677" t="str">
            <v>USD</v>
          </cell>
          <cell r="S677" t="str">
            <v>Convertible Bonds</v>
          </cell>
          <cell r="U677" t="str">
            <v>Industrial</v>
          </cell>
          <cell r="V677" t="str">
            <v>UNITED STATES OF AMERICA</v>
          </cell>
          <cell r="W677" t="str">
            <v>OVER THE COUNTER</v>
          </cell>
          <cell r="Y677" t="str">
            <v>U.S. Dollar</v>
          </cell>
          <cell r="AI677">
            <v>1000</v>
          </cell>
          <cell r="AJ677" t="str">
            <v>D</v>
          </cell>
          <cell r="AK677">
            <v>36525</v>
          </cell>
          <cell r="AL677">
            <v>35181</v>
          </cell>
          <cell r="AM677">
            <v>6</v>
          </cell>
          <cell r="AN677" t="str">
            <v>360</v>
          </cell>
          <cell r="AO677" t="str">
            <v>30/360</v>
          </cell>
          <cell r="AP677">
            <v>0</v>
          </cell>
          <cell r="AQ677">
            <v>35181</v>
          </cell>
          <cell r="AR677" t="str">
            <v>T-MK.DEBT</v>
          </cell>
        </row>
        <row r="678">
          <cell r="A678" t="str">
            <v>T-MKC</v>
          </cell>
          <cell r="B678" t="str">
            <v>Marion Merrell Dow</v>
          </cell>
          <cell r="C678" t="str">
            <v>STK</v>
          </cell>
          <cell r="D678">
            <v>1</v>
          </cell>
          <cell r="F678" t="str">
            <v>NYSE</v>
          </cell>
          <cell r="G678" t="str">
            <v>DRUG</v>
          </cell>
          <cell r="H678" t="str">
            <v>USA</v>
          </cell>
          <cell r="N678" t="str">
            <v>T-MKC</v>
          </cell>
          <cell r="R678" t="str">
            <v>USD</v>
          </cell>
          <cell r="S678" t="str">
            <v>Stock</v>
          </cell>
          <cell r="U678" t="str">
            <v>Pharmaceuticals</v>
          </cell>
          <cell r="V678" t="str">
            <v>UNITED STATES OF AMERICA</v>
          </cell>
          <cell r="W678" t="str">
            <v>NEW YORK STOCK EXCHANGE</v>
          </cell>
          <cell r="Y678" t="str">
            <v>U.S. Dollar</v>
          </cell>
          <cell r="AJ678" t="str">
            <v>E</v>
          </cell>
        </row>
        <row r="679">
          <cell r="A679" t="str">
            <v>T-MKRL</v>
          </cell>
          <cell r="B679" t="str">
            <v>MK Rail Corp</v>
          </cell>
          <cell r="C679" t="str">
            <v>STK</v>
          </cell>
          <cell r="D679">
            <v>1</v>
          </cell>
          <cell r="F679" t="str">
            <v>OTC</v>
          </cell>
          <cell r="G679" t="str">
            <v>INDL</v>
          </cell>
          <cell r="H679" t="str">
            <v>USA</v>
          </cell>
          <cell r="N679" t="str">
            <v>T-MKRL</v>
          </cell>
          <cell r="R679" t="str">
            <v>USD</v>
          </cell>
          <cell r="S679" t="str">
            <v>Stock</v>
          </cell>
          <cell r="U679" t="str">
            <v>Industrial</v>
          </cell>
          <cell r="V679" t="str">
            <v>UNITED STATES OF AMERICA</v>
          </cell>
          <cell r="W679" t="str">
            <v>OVER THE COUNTER</v>
          </cell>
          <cell r="Y679" t="str">
            <v>U.S. Dollar</v>
          </cell>
          <cell r="AJ679" t="str">
            <v>E</v>
          </cell>
          <cell r="AR679" t="str">
            <v>T-MKRL</v>
          </cell>
        </row>
        <row r="680">
          <cell r="A680" t="str">
            <v>T-MLXR</v>
          </cell>
          <cell r="B680" t="str">
            <v>Morton Industrial Group</v>
          </cell>
          <cell r="C680" t="str">
            <v>STK</v>
          </cell>
          <cell r="D680">
            <v>1</v>
          </cell>
          <cell r="F680" t="str">
            <v>OTC</v>
          </cell>
          <cell r="G680" t="str">
            <v>INDL</v>
          </cell>
          <cell r="H680" t="str">
            <v>USA</v>
          </cell>
          <cell r="N680" t="str">
            <v>T-MLXR</v>
          </cell>
          <cell r="R680" t="str">
            <v>USD</v>
          </cell>
          <cell r="S680" t="str">
            <v>Stock</v>
          </cell>
          <cell r="U680" t="str">
            <v>Industrial</v>
          </cell>
          <cell r="V680" t="str">
            <v>UNITED STATES OF AMERICA</v>
          </cell>
          <cell r="W680" t="str">
            <v>OVER THE COUNTER</v>
          </cell>
          <cell r="Y680" t="str">
            <v>U.S. Dollar</v>
          </cell>
          <cell r="AJ680" t="str">
            <v>E</v>
          </cell>
          <cell r="AR680" t="str">
            <v>T-MLXR</v>
          </cell>
        </row>
        <row r="681">
          <cell r="A681" t="str">
            <v>T-MMBLF</v>
          </cell>
          <cell r="B681" t="str">
            <v xml:space="preserve">MacMillan Bloedel  </v>
          </cell>
          <cell r="C681" t="str">
            <v>STK</v>
          </cell>
          <cell r="D681">
            <v>1</v>
          </cell>
          <cell r="F681" t="str">
            <v>OTC</v>
          </cell>
          <cell r="G681" t="str">
            <v>PAPR</v>
          </cell>
          <cell r="H681" t="str">
            <v>USA</v>
          </cell>
          <cell r="N681" t="str">
            <v>T-MMBLF</v>
          </cell>
          <cell r="R681" t="str">
            <v>USD</v>
          </cell>
          <cell r="S681" t="str">
            <v>Stock</v>
          </cell>
          <cell r="U681" t="str">
            <v>Paper</v>
          </cell>
          <cell r="V681" t="str">
            <v>UNITED STATES OF AMERICA</v>
          </cell>
          <cell r="W681" t="str">
            <v>OVER THE COUNTER</v>
          </cell>
          <cell r="Y681" t="str">
            <v>U.S. Dollar</v>
          </cell>
          <cell r="AJ681" t="str">
            <v>E</v>
          </cell>
        </row>
        <row r="682">
          <cell r="A682" t="str">
            <v>T-MME</v>
          </cell>
          <cell r="B682" t="str">
            <v>Mid Atlantic Medical</v>
          </cell>
          <cell r="C682" t="str">
            <v>STK</v>
          </cell>
          <cell r="D682">
            <v>1</v>
          </cell>
          <cell r="F682" t="str">
            <v>NYSE</v>
          </cell>
          <cell r="G682" t="str">
            <v>HMOS</v>
          </cell>
          <cell r="H682" t="str">
            <v>USA</v>
          </cell>
          <cell r="N682" t="str">
            <v>T-MME</v>
          </cell>
          <cell r="R682" t="str">
            <v>USD</v>
          </cell>
          <cell r="S682" t="str">
            <v>Stock</v>
          </cell>
          <cell r="U682" t="str">
            <v>Health Maint. Org.</v>
          </cell>
          <cell r="V682" t="str">
            <v>UNITED STATES OF AMERICA</v>
          </cell>
          <cell r="W682" t="str">
            <v>NEW YORK STOCK EXCHANGE</v>
          </cell>
          <cell r="Y682" t="str">
            <v>U.S. Dollar</v>
          </cell>
          <cell r="AJ682" t="str">
            <v>E</v>
          </cell>
          <cell r="AR682" t="str">
            <v>T-MME</v>
          </cell>
        </row>
        <row r="683">
          <cell r="A683" t="str">
            <v>T-MME.BB</v>
          </cell>
          <cell r="B683" t="str">
            <v>MME Feb. 1999 10 Calls</v>
          </cell>
          <cell r="C683" t="str">
            <v>CAL</v>
          </cell>
          <cell r="D683">
            <v>100</v>
          </cell>
          <cell r="F683" t="str">
            <v>NYSE</v>
          </cell>
          <cell r="G683" t="str">
            <v>HMOS</v>
          </cell>
          <cell r="H683" t="str">
            <v>USA</v>
          </cell>
          <cell r="N683" t="str">
            <v>T-MME.BB</v>
          </cell>
          <cell r="O683">
            <v>10</v>
          </cell>
          <cell r="P683">
            <v>36210</v>
          </cell>
          <cell r="Q683" t="str">
            <v>T-MME</v>
          </cell>
          <cell r="R683" t="str">
            <v>USD</v>
          </cell>
          <cell r="S683" t="str">
            <v>Call Option</v>
          </cell>
          <cell r="U683" t="str">
            <v>Health Maint. Org.</v>
          </cell>
          <cell r="V683" t="str">
            <v>UNITED STATES OF AMERICA</v>
          </cell>
          <cell r="W683" t="str">
            <v>NEW YORK STOCK EXCHANGE</v>
          </cell>
          <cell r="Y683" t="str">
            <v>U.S. Dollar</v>
          </cell>
          <cell r="AJ683" t="str">
            <v>E</v>
          </cell>
          <cell r="AR683" t="str">
            <v>T-MME.BB</v>
          </cell>
        </row>
        <row r="684">
          <cell r="A684" t="str">
            <v>T-MME.CV</v>
          </cell>
          <cell r="B684" t="str">
            <v>MME Mar 1999 12.5 Calls</v>
          </cell>
          <cell r="C684" t="str">
            <v>CAL</v>
          </cell>
          <cell r="D684">
            <v>100</v>
          </cell>
          <cell r="F684" t="str">
            <v>NYSE</v>
          </cell>
          <cell r="G684" t="str">
            <v>HMOS</v>
          </cell>
          <cell r="H684" t="str">
            <v>USA</v>
          </cell>
          <cell r="N684" t="str">
            <v>T-MME.CV</v>
          </cell>
          <cell r="O684">
            <v>12.5</v>
          </cell>
          <cell r="P684">
            <v>36238</v>
          </cell>
          <cell r="Q684" t="str">
            <v>T-MME</v>
          </cell>
          <cell r="R684" t="str">
            <v>USD</v>
          </cell>
          <cell r="S684" t="str">
            <v>Call Option</v>
          </cell>
          <cell r="U684" t="str">
            <v>Health Maint. Org.</v>
          </cell>
          <cell r="V684" t="str">
            <v>UNITED STATES OF AMERICA</v>
          </cell>
          <cell r="W684" t="str">
            <v>NEW YORK STOCK EXCHANGE</v>
          </cell>
          <cell r="Y684" t="str">
            <v>U.S. Dollar</v>
          </cell>
          <cell r="AJ684" t="str">
            <v>E</v>
          </cell>
          <cell r="AR684" t="str">
            <v>T-MME.CV</v>
          </cell>
        </row>
        <row r="685">
          <cell r="A685" t="str">
            <v>T-MME.FV</v>
          </cell>
          <cell r="B685" t="str">
            <v>MME Jun 1998 12.5 Calls</v>
          </cell>
          <cell r="C685" t="str">
            <v>CAL</v>
          </cell>
          <cell r="D685">
            <v>100</v>
          </cell>
          <cell r="F685" t="str">
            <v>NYSE</v>
          </cell>
          <cell r="G685" t="str">
            <v>HMOS</v>
          </cell>
          <cell r="H685" t="str">
            <v>USA</v>
          </cell>
          <cell r="N685" t="str">
            <v>T-MME.FV</v>
          </cell>
          <cell r="O685">
            <v>12.5</v>
          </cell>
          <cell r="P685">
            <v>35965</v>
          </cell>
          <cell r="Q685" t="str">
            <v>T-MME</v>
          </cell>
          <cell r="R685" t="str">
            <v>USD</v>
          </cell>
          <cell r="S685" t="str">
            <v>Call Option</v>
          </cell>
          <cell r="U685" t="str">
            <v>Health Maint. Org.</v>
          </cell>
          <cell r="V685" t="str">
            <v>UNITED STATES OF AMERICA</v>
          </cell>
          <cell r="W685" t="str">
            <v>NEW YORK STOCK EXCHANGE</v>
          </cell>
          <cell r="Y685" t="str">
            <v>U.S. Dollar</v>
          </cell>
          <cell r="AJ685" t="str">
            <v>E</v>
          </cell>
          <cell r="AR685" t="str">
            <v>T-MME.FV</v>
          </cell>
        </row>
        <row r="686">
          <cell r="A686" t="str">
            <v>T-MME.IV</v>
          </cell>
          <cell r="B686" t="str">
            <v>MME Sept. 1999 12.5 Calls</v>
          </cell>
          <cell r="C686" t="str">
            <v>CAL</v>
          </cell>
          <cell r="D686">
            <v>100</v>
          </cell>
          <cell r="F686" t="str">
            <v>NYSE</v>
          </cell>
          <cell r="G686" t="str">
            <v>HMOS</v>
          </cell>
          <cell r="H686" t="str">
            <v>USA</v>
          </cell>
          <cell r="N686" t="str">
            <v>T-MME.IV</v>
          </cell>
          <cell r="O686">
            <v>12.5</v>
          </cell>
          <cell r="P686">
            <v>36421</v>
          </cell>
          <cell r="Q686" t="str">
            <v>T-MME</v>
          </cell>
          <cell r="R686" t="str">
            <v>USD</v>
          </cell>
          <cell r="S686" t="str">
            <v>Call Option</v>
          </cell>
          <cell r="U686" t="str">
            <v>Health Maint. Org.</v>
          </cell>
          <cell r="V686" t="str">
            <v>UNITED STATES OF AMERICA</v>
          </cell>
          <cell r="W686" t="str">
            <v>NEW YORK STOCK EXCHANGE</v>
          </cell>
          <cell r="Y686" t="str">
            <v>U.S. Dollar</v>
          </cell>
          <cell r="AJ686" t="str">
            <v>E</v>
          </cell>
          <cell r="AR686" t="str">
            <v>T-MME.IV</v>
          </cell>
        </row>
        <row r="687">
          <cell r="A687" t="str">
            <v>T-MME.QV</v>
          </cell>
          <cell r="B687" t="str">
            <v>MME May 1998 12.5 Puts</v>
          </cell>
          <cell r="C687" t="str">
            <v>PUT</v>
          </cell>
          <cell r="D687">
            <v>100</v>
          </cell>
          <cell r="F687" t="str">
            <v>OTC</v>
          </cell>
          <cell r="G687" t="str">
            <v>HMOS</v>
          </cell>
          <cell r="H687" t="str">
            <v>USA</v>
          </cell>
          <cell r="N687" t="str">
            <v>T-MME.QV</v>
          </cell>
          <cell r="O687">
            <v>12.5</v>
          </cell>
          <cell r="P687">
            <v>35930</v>
          </cell>
          <cell r="Q687" t="str">
            <v>T-MME</v>
          </cell>
          <cell r="R687" t="str">
            <v>USD</v>
          </cell>
          <cell r="S687" t="str">
            <v>Put Option</v>
          </cell>
          <cell r="U687" t="str">
            <v>Health Maint. Org.</v>
          </cell>
          <cell r="V687" t="str">
            <v>UNITED STATES OF AMERICA</v>
          </cell>
          <cell r="W687" t="str">
            <v>OVER THE COUNTER</v>
          </cell>
          <cell r="Y687" t="str">
            <v>U.S. Dollar</v>
          </cell>
          <cell r="AJ687" t="str">
            <v>E</v>
          </cell>
          <cell r="AR687" t="str">
            <v>T-MME.QV</v>
          </cell>
        </row>
        <row r="688">
          <cell r="A688" t="str">
            <v>T-MME.RV</v>
          </cell>
          <cell r="B688" t="str">
            <v>MME June 1998 12.5 Puts</v>
          </cell>
          <cell r="C688" t="str">
            <v>PUT</v>
          </cell>
          <cell r="D688">
            <v>100</v>
          </cell>
          <cell r="F688" t="str">
            <v>NYSE</v>
          </cell>
          <cell r="G688" t="str">
            <v>HMOS</v>
          </cell>
          <cell r="H688" t="str">
            <v>USA</v>
          </cell>
          <cell r="N688" t="str">
            <v>T-MME.RV</v>
          </cell>
          <cell r="O688">
            <v>12.5</v>
          </cell>
          <cell r="P688">
            <v>35965</v>
          </cell>
          <cell r="Q688" t="str">
            <v>T-MME</v>
          </cell>
          <cell r="R688" t="str">
            <v>USD</v>
          </cell>
          <cell r="S688" t="str">
            <v>Put Option</v>
          </cell>
          <cell r="U688" t="str">
            <v>Health Maint. Org.</v>
          </cell>
          <cell r="V688" t="str">
            <v>UNITED STATES OF AMERICA</v>
          </cell>
          <cell r="W688" t="str">
            <v>NEW YORK STOCK EXCHANGE</v>
          </cell>
          <cell r="Y688" t="str">
            <v>U.S. Dollar</v>
          </cell>
          <cell r="AJ688" t="str">
            <v>E</v>
          </cell>
          <cell r="AR688" t="str">
            <v>T-MME.RV</v>
          </cell>
        </row>
        <row r="689">
          <cell r="A689" t="str">
            <v>T-MME.TB</v>
          </cell>
          <cell r="B689" t="str">
            <v>MME Aug 1998 10 Puts</v>
          </cell>
          <cell r="C689" t="str">
            <v>PUT</v>
          </cell>
          <cell r="D689">
            <v>100</v>
          </cell>
          <cell r="F689" t="str">
            <v>NYSE</v>
          </cell>
          <cell r="G689" t="str">
            <v>HMOS</v>
          </cell>
          <cell r="H689" t="str">
            <v>USA</v>
          </cell>
          <cell r="N689" t="str">
            <v>T-MME.TB</v>
          </cell>
          <cell r="O689">
            <v>10</v>
          </cell>
          <cell r="P689">
            <v>36028</v>
          </cell>
          <cell r="Q689" t="str">
            <v>T-MME</v>
          </cell>
          <cell r="R689" t="str">
            <v>USD</v>
          </cell>
          <cell r="S689" t="str">
            <v>Put Option</v>
          </cell>
          <cell r="U689" t="str">
            <v>Health Maint. Org.</v>
          </cell>
          <cell r="V689" t="str">
            <v>UNITED STATES OF AMERICA</v>
          </cell>
          <cell r="W689" t="str">
            <v>NEW YORK STOCK EXCHANGE</v>
          </cell>
          <cell r="Y689" t="str">
            <v>U.S. Dollar</v>
          </cell>
          <cell r="AJ689" t="str">
            <v>E</v>
          </cell>
          <cell r="AR689" t="str">
            <v>T-MME.TB</v>
          </cell>
        </row>
        <row r="690">
          <cell r="A690" t="str">
            <v>T-MMGR</v>
          </cell>
          <cell r="B690" t="str">
            <v>Medical Manager Corp</v>
          </cell>
          <cell r="C690" t="str">
            <v>STK</v>
          </cell>
          <cell r="D690">
            <v>1</v>
          </cell>
          <cell r="F690" t="str">
            <v>OTC</v>
          </cell>
          <cell r="G690" t="str">
            <v>HCIS</v>
          </cell>
          <cell r="H690" t="str">
            <v>USA</v>
          </cell>
          <cell r="N690" t="str">
            <v>T-MMGR</v>
          </cell>
          <cell r="R690" t="str">
            <v>USD</v>
          </cell>
          <cell r="S690" t="str">
            <v>Stock</v>
          </cell>
          <cell r="U690" t="str">
            <v>Health Care Info Sys</v>
          </cell>
          <cell r="V690" t="str">
            <v>UNITED STATES OF AMERICA</v>
          </cell>
          <cell r="W690" t="str">
            <v>OVER THE COUNTER</v>
          </cell>
          <cell r="Y690" t="str">
            <v>U.S. Dollar</v>
          </cell>
          <cell r="AJ690" t="str">
            <v>E</v>
          </cell>
          <cell r="AR690" t="str">
            <v>T-MMGR</v>
          </cell>
        </row>
        <row r="691">
          <cell r="A691" t="str">
            <v>T-MNPI</v>
          </cell>
          <cell r="B691" t="str">
            <v>Microcom, Inc.</v>
          </cell>
          <cell r="C691" t="str">
            <v>STK</v>
          </cell>
          <cell r="D691">
            <v>1</v>
          </cell>
          <cell r="F691" t="str">
            <v>OTC</v>
          </cell>
          <cell r="G691" t="str">
            <v>TECH</v>
          </cell>
          <cell r="H691" t="str">
            <v>USA</v>
          </cell>
          <cell r="N691" t="str">
            <v>T-MNPI</v>
          </cell>
          <cell r="R691" t="str">
            <v>USD</v>
          </cell>
          <cell r="S691" t="str">
            <v>Stock</v>
          </cell>
          <cell r="U691" t="str">
            <v>Technology</v>
          </cell>
          <cell r="V691" t="str">
            <v>UNITED STATES OF AMERICA</v>
          </cell>
          <cell r="W691" t="str">
            <v>OVER THE COUNTER</v>
          </cell>
          <cell r="Y691" t="str">
            <v>U.S. Dollar</v>
          </cell>
          <cell r="AJ691" t="str">
            <v>E</v>
          </cell>
        </row>
        <row r="692">
          <cell r="A692" t="str">
            <v>T-MOFN</v>
          </cell>
          <cell r="B692" t="str">
            <v>MovieFone</v>
          </cell>
          <cell r="C692" t="str">
            <v>STK</v>
          </cell>
          <cell r="D692">
            <v>1</v>
          </cell>
          <cell r="F692" t="str">
            <v>OTC</v>
          </cell>
          <cell r="G692" t="str">
            <v>BROD</v>
          </cell>
          <cell r="H692" t="str">
            <v>USA</v>
          </cell>
          <cell r="J692" t="str">
            <v>624598108</v>
          </cell>
          <cell r="N692" t="str">
            <v>T-MOFN</v>
          </cell>
          <cell r="R692" t="str">
            <v>USD</v>
          </cell>
          <cell r="S692" t="str">
            <v>Stock</v>
          </cell>
          <cell r="U692" t="str">
            <v>Broadcast/Advertising</v>
          </cell>
          <cell r="V692" t="str">
            <v>UNITED STATES OF AMERICA</v>
          </cell>
          <cell r="W692" t="str">
            <v>OVER THE COUNTER</v>
          </cell>
          <cell r="Y692" t="str">
            <v>U.S. Dollar</v>
          </cell>
          <cell r="AJ692" t="str">
            <v>E</v>
          </cell>
          <cell r="AR692" t="str">
            <v>T-MOFN</v>
          </cell>
        </row>
        <row r="693">
          <cell r="A693" t="str">
            <v>T-MOND</v>
          </cell>
          <cell r="B693" t="str">
            <v>Robert Mondavi Corp</v>
          </cell>
          <cell r="C693" t="str">
            <v>STK</v>
          </cell>
          <cell r="D693">
            <v>1</v>
          </cell>
          <cell r="F693" t="str">
            <v>OTC</v>
          </cell>
          <cell r="G693" t="str">
            <v>FOOD</v>
          </cell>
          <cell r="H693" t="str">
            <v>USA</v>
          </cell>
          <cell r="N693" t="str">
            <v>T-MOND</v>
          </cell>
          <cell r="R693" t="str">
            <v>USD</v>
          </cell>
          <cell r="S693" t="str">
            <v>Stock</v>
          </cell>
          <cell r="U693" t="str">
            <v>Food</v>
          </cell>
          <cell r="V693" t="str">
            <v>UNITED STATES OF AMERICA</v>
          </cell>
          <cell r="W693" t="str">
            <v>OVER THE COUNTER</v>
          </cell>
          <cell r="Y693" t="str">
            <v>U.S. Dollar</v>
          </cell>
          <cell r="AJ693" t="str">
            <v>E</v>
          </cell>
          <cell r="AR693" t="str">
            <v>T-MOND</v>
          </cell>
        </row>
        <row r="694">
          <cell r="A694" t="str">
            <v>T-MOOR</v>
          </cell>
          <cell r="B694" t="str">
            <v>Moorco International Inc.</v>
          </cell>
          <cell r="C694" t="str">
            <v>STK</v>
          </cell>
          <cell r="D694">
            <v>1</v>
          </cell>
          <cell r="F694" t="str">
            <v>OTC</v>
          </cell>
          <cell r="G694" t="str">
            <v>INDL</v>
          </cell>
          <cell r="H694" t="str">
            <v>USA</v>
          </cell>
          <cell r="N694" t="str">
            <v>T-MOOR</v>
          </cell>
          <cell r="R694" t="str">
            <v>USD</v>
          </cell>
          <cell r="S694" t="str">
            <v>Stock</v>
          </cell>
          <cell r="U694" t="str">
            <v>Industrial</v>
          </cell>
          <cell r="V694" t="str">
            <v>UNITED STATES OF AMERICA</v>
          </cell>
          <cell r="W694" t="str">
            <v>OVER THE COUNTER</v>
          </cell>
          <cell r="Y694" t="str">
            <v>U.S. Dollar</v>
          </cell>
          <cell r="AJ694" t="str">
            <v>E</v>
          </cell>
        </row>
        <row r="695">
          <cell r="A695" t="str">
            <v>T-MOP</v>
          </cell>
          <cell r="B695" t="str">
            <v>Motive Power Industries</v>
          </cell>
          <cell r="C695" t="str">
            <v>STK</v>
          </cell>
          <cell r="D695">
            <v>1</v>
          </cell>
          <cell r="F695" t="str">
            <v>NYSE</v>
          </cell>
          <cell r="G695" t="str">
            <v>INDL</v>
          </cell>
          <cell r="H695" t="str">
            <v>USA</v>
          </cell>
          <cell r="N695" t="str">
            <v>T-MOP</v>
          </cell>
          <cell r="R695" t="str">
            <v>USD</v>
          </cell>
          <cell r="S695" t="str">
            <v>Stock</v>
          </cell>
          <cell r="U695" t="str">
            <v>Industrial</v>
          </cell>
          <cell r="V695" t="str">
            <v>UNITED STATES OF AMERICA</v>
          </cell>
          <cell r="W695" t="str">
            <v>NEW YORK STOCK EXCHANGE</v>
          </cell>
          <cell r="Y695" t="str">
            <v>U.S. Dollar</v>
          </cell>
          <cell r="AJ695" t="str">
            <v>E</v>
          </cell>
          <cell r="AR695" t="str">
            <v>T-MOP</v>
          </cell>
        </row>
        <row r="696">
          <cell r="A696" t="str">
            <v>T-MOPO</v>
          </cell>
          <cell r="B696" t="str">
            <v>MotivePower Ind. (formerly MK Rail)</v>
          </cell>
          <cell r="C696" t="str">
            <v>STK</v>
          </cell>
          <cell r="D696">
            <v>1</v>
          </cell>
          <cell r="F696" t="str">
            <v>OTC</v>
          </cell>
          <cell r="G696" t="str">
            <v>INDL</v>
          </cell>
          <cell r="H696" t="str">
            <v>USA</v>
          </cell>
          <cell r="N696" t="str">
            <v>T-MOPO</v>
          </cell>
          <cell r="R696" t="str">
            <v>USD</v>
          </cell>
          <cell r="S696" t="str">
            <v>Stock</v>
          </cell>
          <cell r="U696" t="str">
            <v>Industrial</v>
          </cell>
          <cell r="V696" t="str">
            <v>UNITED STATES OF AMERICA</v>
          </cell>
          <cell r="W696" t="str">
            <v>OVER THE COUNTER</v>
          </cell>
          <cell r="Y696" t="str">
            <v>U.S. Dollar</v>
          </cell>
          <cell r="AJ696" t="str">
            <v>E</v>
          </cell>
          <cell r="AR696" t="str">
            <v>T-MOPO</v>
          </cell>
        </row>
        <row r="697">
          <cell r="A697" t="str">
            <v>T-MOSI</v>
          </cell>
          <cell r="B697" t="str">
            <v xml:space="preserve">Mosinee Paper Co.  </v>
          </cell>
          <cell r="C697" t="str">
            <v>STK</v>
          </cell>
          <cell r="D697">
            <v>1</v>
          </cell>
          <cell r="F697" t="str">
            <v>OTC</v>
          </cell>
          <cell r="G697" t="str">
            <v>PAPR</v>
          </cell>
          <cell r="H697" t="str">
            <v>USA</v>
          </cell>
          <cell r="N697" t="str">
            <v>T-MOSI</v>
          </cell>
          <cell r="R697" t="str">
            <v>USD</v>
          </cell>
          <cell r="S697" t="str">
            <v>Stock</v>
          </cell>
          <cell r="U697" t="str">
            <v>Paper</v>
          </cell>
          <cell r="V697" t="str">
            <v>UNITED STATES OF AMERICA</v>
          </cell>
          <cell r="W697" t="str">
            <v>OVER THE COUNTER</v>
          </cell>
          <cell r="Y697" t="str">
            <v>U.S. Dollar</v>
          </cell>
          <cell r="AJ697" t="str">
            <v>E</v>
          </cell>
        </row>
        <row r="698">
          <cell r="A698" t="str">
            <v>T-MPH</v>
          </cell>
          <cell r="B698" t="str">
            <v>Championship Auto Racing</v>
          </cell>
          <cell r="C698" t="str">
            <v>STK</v>
          </cell>
          <cell r="D698">
            <v>1</v>
          </cell>
          <cell r="F698" t="str">
            <v>NYSE</v>
          </cell>
          <cell r="G698" t="str">
            <v>ENTM</v>
          </cell>
          <cell r="H698" t="str">
            <v>USA</v>
          </cell>
          <cell r="N698" t="str">
            <v>T-MPH</v>
          </cell>
          <cell r="R698" t="str">
            <v>USD</v>
          </cell>
          <cell r="S698" t="str">
            <v>Stock</v>
          </cell>
          <cell r="U698" t="str">
            <v>Entertainment</v>
          </cell>
          <cell r="V698" t="str">
            <v>UNITED STATES OF AMERICA</v>
          </cell>
          <cell r="W698" t="str">
            <v>NEW YORK STOCK EXCHANGE</v>
          </cell>
          <cell r="Y698" t="str">
            <v>U.S. Dollar</v>
          </cell>
          <cell r="AJ698" t="str">
            <v>E</v>
          </cell>
          <cell r="AR698" t="str">
            <v>T-MPH</v>
          </cell>
        </row>
        <row r="699">
          <cell r="A699" t="str">
            <v>T-MPN</v>
          </cell>
          <cell r="B699" t="str">
            <v>Mariner Post Acute Network</v>
          </cell>
          <cell r="C699" t="str">
            <v>STK</v>
          </cell>
          <cell r="D699">
            <v>1</v>
          </cell>
          <cell r="F699" t="str">
            <v>NYSE</v>
          </cell>
          <cell r="G699" t="str">
            <v>NURH</v>
          </cell>
          <cell r="H699" t="str">
            <v>USA</v>
          </cell>
          <cell r="N699" t="str">
            <v>T-MPN</v>
          </cell>
          <cell r="R699" t="str">
            <v>USD</v>
          </cell>
          <cell r="S699" t="str">
            <v>Stock</v>
          </cell>
          <cell r="U699" t="str">
            <v>Nursing Home</v>
          </cell>
          <cell r="V699" t="str">
            <v>UNITED STATES OF AMERICA</v>
          </cell>
          <cell r="W699" t="str">
            <v>NEW YORK STOCK EXCHANGE</v>
          </cell>
          <cell r="Y699" t="str">
            <v>U.S. Dollar</v>
          </cell>
          <cell r="AJ699" t="str">
            <v>E</v>
          </cell>
          <cell r="AR699" t="str">
            <v>T-MPN</v>
          </cell>
        </row>
        <row r="700">
          <cell r="A700" t="str">
            <v>T-MPN.BA</v>
          </cell>
          <cell r="B700" t="str">
            <v>MPN Feb 1999 5 Calls</v>
          </cell>
          <cell r="C700" t="str">
            <v>CAL</v>
          </cell>
          <cell r="D700">
            <v>100</v>
          </cell>
          <cell r="F700" t="str">
            <v>NYSE</v>
          </cell>
          <cell r="G700" t="str">
            <v>NURH</v>
          </cell>
          <cell r="H700" t="str">
            <v>USA</v>
          </cell>
          <cell r="N700" t="str">
            <v>T-MPN.BA</v>
          </cell>
          <cell r="O700">
            <v>5</v>
          </cell>
          <cell r="P700">
            <v>36210</v>
          </cell>
          <cell r="Q700" t="str">
            <v>T-MPN</v>
          </cell>
          <cell r="R700" t="str">
            <v>USD</v>
          </cell>
          <cell r="S700" t="str">
            <v>Call Option</v>
          </cell>
          <cell r="U700" t="str">
            <v>Nursing Home</v>
          </cell>
          <cell r="V700" t="str">
            <v>UNITED STATES OF AMERICA</v>
          </cell>
          <cell r="W700" t="str">
            <v>NEW YORK STOCK EXCHANGE</v>
          </cell>
          <cell r="Y700" t="str">
            <v>U.S. Dollar</v>
          </cell>
          <cell r="AJ700" t="str">
            <v>E</v>
          </cell>
          <cell r="AR700" t="str">
            <v>T-MPN.BA</v>
          </cell>
        </row>
        <row r="701">
          <cell r="A701" t="str">
            <v>T-MPN.CA</v>
          </cell>
          <cell r="B701" t="str">
            <v>MPN Mar 1999 5 Calls</v>
          </cell>
          <cell r="C701" t="str">
            <v>CAL</v>
          </cell>
          <cell r="D701">
            <v>100</v>
          </cell>
          <cell r="F701" t="str">
            <v>NYSE</v>
          </cell>
          <cell r="G701" t="str">
            <v>NURH</v>
          </cell>
          <cell r="H701" t="str">
            <v>USA</v>
          </cell>
          <cell r="N701" t="str">
            <v>T-MPN.CA</v>
          </cell>
          <cell r="O701">
            <v>5</v>
          </cell>
          <cell r="P701">
            <v>36238</v>
          </cell>
          <cell r="Q701" t="str">
            <v>T-MPN</v>
          </cell>
          <cell r="R701" t="str">
            <v>USD</v>
          </cell>
          <cell r="S701" t="str">
            <v>Call Option</v>
          </cell>
          <cell r="U701" t="str">
            <v>Nursing Home</v>
          </cell>
          <cell r="V701" t="str">
            <v>UNITED STATES OF AMERICA</v>
          </cell>
          <cell r="W701" t="str">
            <v>NEW YORK STOCK EXCHANGE</v>
          </cell>
          <cell r="Y701" t="str">
            <v>U.S. Dollar</v>
          </cell>
          <cell r="AJ701" t="str">
            <v>E</v>
          </cell>
          <cell r="AR701" t="str">
            <v>T-MPN.CA</v>
          </cell>
        </row>
        <row r="702">
          <cell r="A702" t="str">
            <v>T-MPO</v>
          </cell>
          <cell r="B702" t="str">
            <v>Motive Power Industries</v>
          </cell>
          <cell r="C702" t="str">
            <v>STK</v>
          </cell>
          <cell r="D702">
            <v>1</v>
          </cell>
          <cell r="F702" t="str">
            <v>NYSE</v>
          </cell>
          <cell r="G702" t="str">
            <v>INDL</v>
          </cell>
          <cell r="H702" t="str">
            <v>USA</v>
          </cell>
          <cell r="J702" t="str">
            <v>61980K101</v>
          </cell>
          <cell r="N702" t="str">
            <v>T-MPO</v>
          </cell>
          <cell r="R702" t="str">
            <v>USD</v>
          </cell>
          <cell r="S702" t="str">
            <v>Stock</v>
          </cell>
          <cell r="U702" t="str">
            <v>Industrial</v>
          </cell>
          <cell r="V702" t="str">
            <v>UNITED STATES OF AMERICA</v>
          </cell>
          <cell r="W702" t="str">
            <v>NEW YORK STOCK EXCHANGE</v>
          </cell>
          <cell r="Y702" t="str">
            <v>U.S. Dollar</v>
          </cell>
          <cell r="AJ702" t="str">
            <v>E</v>
          </cell>
          <cell r="AR702" t="str">
            <v>T-MPO</v>
          </cell>
        </row>
        <row r="703">
          <cell r="A703" t="str">
            <v>T-MPO.HF</v>
          </cell>
          <cell r="B703" t="str">
            <v>MPO Aug 1998 30 Calls</v>
          </cell>
          <cell r="C703" t="str">
            <v>CAL</v>
          </cell>
          <cell r="D703">
            <v>100</v>
          </cell>
          <cell r="F703" t="str">
            <v>NYSE</v>
          </cell>
          <cell r="G703" t="str">
            <v>INDL</v>
          </cell>
          <cell r="H703" t="str">
            <v>USA</v>
          </cell>
          <cell r="N703" t="str">
            <v>T-MPO.HF</v>
          </cell>
          <cell r="O703">
            <v>30</v>
          </cell>
          <cell r="P703">
            <v>36028</v>
          </cell>
          <cell r="Q703" t="str">
            <v>T-MPO</v>
          </cell>
          <cell r="R703" t="str">
            <v>USD</v>
          </cell>
          <cell r="S703" t="str">
            <v>Call Option</v>
          </cell>
          <cell r="U703" t="str">
            <v>Industrial</v>
          </cell>
          <cell r="V703" t="str">
            <v>UNITED STATES OF AMERICA</v>
          </cell>
          <cell r="W703" t="str">
            <v>NEW YORK STOCK EXCHANGE</v>
          </cell>
          <cell r="Y703" t="str">
            <v>U.S. Dollar</v>
          </cell>
          <cell r="AJ703" t="str">
            <v>E</v>
          </cell>
          <cell r="AR703" t="str">
            <v>T-MPO.HF</v>
          </cell>
        </row>
        <row r="704">
          <cell r="A704" t="str">
            <v>T-MPO.IF</v>
          </cell>
          <cell r="B704" t="str">
            <v>MPO Sep 1998 30 Calls</v>
          </cell>
          <cell r="C704" t="str">
            <v>CAL</v>
          </cell>
          <cell r="D704">
            <v>100</v>
          </cell>
          <cell r="F704" t="str">
            <v>NYSE</v>
          </cell>
          <cell r="G704" t="str">
            <v>INDL</v>
          </cell>
          <cell r="H704" t="str">
            <v>USA</v>
          </cell>
          <cell r="N704" t="str">
            <v>T-MPO.IF</v>
          </cell>
          <cell r="O704">
            <v>30</v>
          </cell>
          <cell r="P704">
            <v>36056</v>
          </cell>
          <cell r="Q704" t="str">
            <v>T-MPO</v>
          </cell>
          <cell r="R704" t="str">
            <v>USD</v>
          </cell>
          <cell r="S704" t="str">
            <v>Call Option</v>
          </cell>
          <cell r="U704" t="str">
            <v>Industrial</v>
          </cell>
          <cell r="V704" t="str">
            <v>UNITED STATES OF AMERICA</v>
          </cell>
          <cell r="W704" t="str">
            <v>NEW YORK STOCK EXCHANGE</v>
          </cell>
          <cell r="Y704" t="str">
            <v>U.S. Dollar</v>
          </cell>
          <cell r="AJ704" t="str">
            <v>E</v>
          </cell>
          <cell r="AR704" t="str">
            <v>T-MPO.IF</v>
          </cell>
        </row>
        <row r="705">
          <cell r="A705" t="str">
            <v>T-MPPP</v>
          </cell>
          <cell r="B705" t="str">
            <v>MP3.Com</v>
          </cell>
          <cell r="C705" t="str">
            <v>STK</v>
          </cell>
          <cell r="D705">
            <v>1</v>
          </cell>
          <cell r="F705" t="str">
            <v>OTC</v>
          </cell>
          <cell r="G705" t="str">
            <v>INET</v>
          </cell>
          <cell r="H705" t="str">
            <v>USA</v>
          </cell>
          <cell r="N705" t="str">
            <v>T-MPPP</v>
          </cell>
          <cell r="R705" t="str">
            <v>USD</v>
          </cell>
          <cell r="S705" t="str">
            <v>Stock</v>
          </cell>
          <cell r="U705" t="str">
            <v>Internet</v>
          </cell>
          <cell r="V705" t="str">
            <v>UNITED STATES OF AMERICA</v>
          </cell>
          <cell r="W705" t="str">
            <v>OVER THE COUNTER</v>
          </cell>
          <cell r="Y705" t="str">
            <v>U.S. Dollar</v>
          </cell>
          <cell r="AJ705" t="str">
            <v>E</v>
          </cell>
          <cell r="AR705" t="str">
            <v>T-MPPP</v>
          </cell>
        </row>
        <row r="706">
          <cell r="A706" t="str">
            <v>T-MPPP2</v>
          </cell>
          <cell r="B706" t="str">
            <v>MP3.Com - Bart</v>
          </cell>
          <cell r="C706" t="str">
            <v>STK</v>
          </cell>
          <cell r="D706">
            <v>1</v>
          </cell>
          <cell r="F706" t="str">
            <v>OTC</v>
          </cell>
          <cell r="G706" t="str">
            <v>INET</v>
          </cell>
          <cell r="H706" t="str">
            <v>USA</v>
          </cell>
          <cell r="N706" t="str">
            <v>T-MPPP2</v>
          </cell>
          <cell r="R706" t="str">
            <v>USD</v>
          </cell>
          <cell r="S706" t="str">
            <v>Stock</v>
          </cell>
          <cell r="U706" t="str">
            <v>Internet</v>
          </cell>
          <cell r="V706" t="str">
            <v>UNITED STATES OF AMERICA</v>
          </cell>
          <cell r="W706" t="str">
            <v>OVER THE COUNTER</v>
          </cell>
          <cell r="Y706" t="str">
            <v>U.S. Dollar</v>
          </cell>
          <cell r="AJ706" t="str">
            <v>E</v>
          </cell>
          <cell r="AR706" t="str">
            <v>T-MPPP2</v>
          </cell>
        </row>
        <row r="707">
          <cell r="A707" t="str">
            <v>T-MPTR</v>
          </cell>
          <cell r="B707" t="str">
            <v>MedPartners</v>
          </cell>
          <cell r="C707" t="str">
            <v>STK</v>
          </cell>
          <cell r="D707">
            <v>1</v>
          </cell>
          <cell r="F707" t="str">
            <v>OTC</v>
          </cell>
          <cell r="G707" t="str">
            <v>HEAL</v>
          </cell>
          <cell r="H707" t="str">
            <v>USA</v>
          </cell>
          <cell r="N707" t="str">
            <v>T-MPTR</v>
          </cell>
          <cell r="R707" t="str">
            <v>USD</v>
          </cell>
          <cell r="S707" t="str">
            <v>Stock</v>
          </cell>
          <cell r="U707" t="str">
            <v>Healthcare</v>
          </cell>
          <cell r="V707" t="str">
            <v>UNITED STATES OF AMERICA</v>
          </cell>
          <cell r="W707" t="str">
            <v>OVER THE COUNTER</v>
          </cell>
          <cell r="Y707" t="str">
            <v>U.S. Dollar</v>
          </cell>
          <cell r="AJ707" t="str">
            <v>E</v>
          </cell>
        </row>
        <row r="708">
          <cell r="A708" t="str">
            <v>T-MPX</v>
          </cell>
          <cell r="B708" t="str">
            <v>Mediplex Group, Inc.</v>
          </cell>
          <cell r="C708" t="str">
            <v>STK</v>
          </cell>
          <cell r="D708">
            <v>1</v>
          </cell>
          <cell r="F708" t="str">
            <v>NYSE</v>
          </cell>
          <cell r="G708" t="str">
            <v>NURH</v>
          </cell>
          <cell r="H708" t="str">
            <v>USA</v>
          </cell>
          <cell r="N708" t="str">
            <v>T-MPX</v>
          </cell>
          <cell r="R708" t="str">
            <v>USD</v>
          </cell>
          <cell r="S708" t="str">
            <v>Stock</v>
          </cell>
          <cell r="U708" t="str">
            <v>Nursing Home</v>
          </cell>
          <cell r="V708" t="str">
            <v>UNITED STATES OF AMERICA</v>
          </cell>
          <cell r="W708" t="str">
            <v>NEW YORK STOCK EXCHANGE</v>
          </cell>
          <cell r="Y708" t="str">
            <v>U.S. Dollar</v>
          </cell>
          <cell r="AJ708" t="str">
            <v>E</v>
          </cell>
        </row>
        <row r="709">
          <cell r="A709" t="str">
            <v>T-MQH.BE</v>
          </cell>
          <cell r="B709" t="str">
            <v>MAXI Feb 1997 25 Calls</v>
          </cell>
          <cell r="C709" t="str">
            <v>CAL</v>
          </cell>
          <cell r="D709">
            <v>100</v>
          </cell>
          <cell r="F709" t="str">
            <v>NYSE</v>
          </cell>
          <cell r="G709" t="str">
            <v>HMOS</v>
          </cell>
          <cell r="H709" t="str">
            <v>USA</v>
          </cell>
          <cell r="N709" t="str">
            <v>T-MQH.BE</v>
          </cell>
          <cell r="O709">
            <v>25</v>
          </cell>
          <cell r="P709">
            <v>35482</v>
          </cell>
          <cell r="Q709" t="str">
            <v>T-MAXI</v>
          </cell>
          <cell r="R709" t="str">
            <v>USD</v>
          </cell>
          <cell r="S709" t="str">
            <v>Call Option</v>
          </cell>
          <cell r="U709" t="str">
            <v>Health Maint. Org.</v>
          </cell>
          <cell r="V709" t="str">
            <v>UNITED STATES OF AMERICA</v>
          </cell>
          <cell r="W709" t="str">
            <v>NEW YORK STOCK EXCHANGE</v>
          </cell>
          <cell r="Y709" t="str">
            <v>U.S. Dollar</v>
          </cell>
          <cell r="AJ709" t="str">
            <v>E</v>
          </cell>
          <cell r="AR709" t="str">
            <v>T-MQH.BE</v>
          </cell>
        </row>
        <row r="710">
          <cell r="A710" t="str">
            <v>T-MQH.BF</v>
          </cell>
          <cell r="B710" t="str">
            <v>Maxicare Feb 1996 30 Calls</v>
          </cell>
          <cell r="C710" t="str">
            <v>CAL</v>
          </cell>
          <cell r="D710">
            <v>100</v>
          </cell>
          <cell r="F710" t="str">
            <v>NYSE</v>
          </cell>
          <cell r="G710" t="str">
            <v>HMOS</v>
          </cell>
          <cell r="H710" t="str">
            <v>USA</v>
          </cell>
          <cell r="N710" t="str">
            <v>T-MQH.BF</v>
          </cell>
          <cell r="O710">
            <v>30</v>
          </cell>
          <cell r="P710">
            <v>35111</v>
          </cell>
          <cell r="Q710" t="str">
            <v>T-MAXI</v>
          </cell>
          <cell r="R710" t="str">
            <v>USD</v>
          </cell>
          <cell r="S710" t="str">
            <v>Call Option</v>
          </cell>
          <cell r="U710" t="str">
            <v>Health Maint. Org.</v>
          </cell>
          <cell r="V710" t="str">
            <v>UNITED STATES OF AMERICA</v>
          </cell>
          <cell r="W710" t="str">
            <v>NEW YORK STOCK EXCHANGE</v>
          </cell>
          <cell r="Y710" t="str">
            <v>U.S. Dollar</v>
          </cell>
          <cell r="AJ710" t="str">
            <v>E</v>
          </cell>
          <cell r="AR710" t="str">
            <v>T-MQH.BF</v>
          </cell>
        </row>
        <row r="711">
          <cell r="A711" t="str">
            <v>T-MQH.CF</v>
          </cell>
          <cell r="B711" t="str">
            <v>Maxicare Mar 1996 30 Calls</v>
          </cell>
          <cell r="C711" t="str">
            <v>CAL</v>
          </cell>
          <cell r="D711">
            <v>100</v>
          </cell>
          <cell r="F711" t="str">
            <v>NYSE</v>
          </cell>
          <cell r="G711" t="str">
            <v>HMOS</v>
          </cell>
          <cell r="H711" t="str">
            <v>USA</v>
          </cell>
          <cell r="N711" t="str">
            <v>T-MQH.CF</v>
          </cell>
          <cell r="O711">
            <v>30</v>
          </cell>
          <cell r="P711">
            <v>35139</v>
          </cell>
          <cell r="Q711" t="str">
            <v>T-MAXI</v>
          </cell>
          <cell r="R711" t="str">
            <v>USD</v>
          </cell>
          <cell r="S711" t="str">
            <v>Call Option</v>
          </cell>
          <cell r="U711" t="str">
            <v>Health Maint. Org.</v>
          </cell>
          <cell r="V711" t="str">
            <v>UNITED STATES OF AMERICA</v>
          </cell>
          <cell r="W711" t="str">
            <v>NEW YORK STOCK EXCHANGE</v>
          </cell>
          <cell r="Y711" t="str">
            <v>U.S. Dollar</v>
          </cell>
          <cell r="AJ711" t="str">
            <v>E</v>
          </cell>
          <cell r="AR711" t="str">
            <v>T-MQH.CF</v>
          </cell>
        </row>
        <row r="712">
          <cell r="A712" t="str">
            <v>T-MQH.EE</v>
          </cell>
          <cell r="B712" t="str">
            <v>MAXI May 1997 25 Calls</v>
          </cell>
          <cell r="C712" t="str">
            <v>CAL</v>
          </cell>
          <cell r="D712">
            <v>100</v>
          </cell>
          <cell r="F712" t="str">
            <v>NYSE</v>
          </cell>
          <cell r="G712" t="str">
            <v>HMOS</v>
          </cell>
          <cell r="H712" t="str">
            <v>USA</v>
          </cell>
          <cell r="N712" t="str">
            <v>T-MQH.EE</v>
          </cell>
          <cell r="O712">
            <v>25</v>
          </cell>
          <cell r="P712">
            <v>35566</v>
          </cell>
          <cell r="Q712" t="str">
            <v>T-MAXI</v>
          </cell>
          <cell r="R712" t="str">
            <v>USD</v>
          </cell>
          <cell r="S712" t="str">
            <v>Call Option</v>
          </cell>
          <cell r="U712" t="str">
            <v>Health Maint. Org.</v>
          </cell>
          <cell r="V712" t="str">
            <v>UNITED STATES OF AMERICA</v>
          </cell>
          <cell r="W712" t="str">
            <v>NEW YORK STOCK EXCHANGE</v>
          </cell>
          <cell r="Y712" t="str">
            <v>U.S. Dollar</v>
          </cell>
          <cell r="AJ712" t="str">
            <v>E</v>
          </cell>
          <cell r="AR712" t="str">
            <v>T-MQH.EE</v>
          </cell>
        </row>
        <row r="713">
          <cell r="A713" t="str">
            <v>T-MQH.EV</v>
          </cell>
          <cell r="B713" t="str">
            <v>MAXI May 1998 12.5 Calls</v>
          </cell>
          <cell r="C713" t="str">
            <v>CAL</v>
          </cell>
          <cell r="D713">
            <v>100</v>
          </cell>
          <cell r="F713" t="str">
            <v>NYSE</v>
          </cell>
          <cell r="G713" t="str">
            <v>HMOS</v>
          </cell>
          <cell r="H713" t="str">
            <v>USA</v>
          </cell>
          <cell r="N713" t="str">
            <v>T-MQH.EV</v>
          </cell>
          <cell r="O713">
            <v>12.5</v>
          </cell>
          <cell r="P713">
            <v>35930</v>
          </cell>
          <cell r="Q713" t="str">
            <v>T-MAXI</v>
          </cell>
          <cell r="R713" t="str">
            <v>USD</v>
          </cell>
          <cell r="S713" t="str">
            <v>Call Option</v>
          </cell>
          <cell r="U713" t="str">
            <v>Health Maint. Org.</v>
          </cell>
          <cell r="V713" t="str">
            <v>UNITED STATES OF AMERICA</v>
          </cell>
          <cell r="W713" t="str">
            <v>NEW YORK STOCK EXCHANGE</v>
          </cell>
          <cell r="Y713" t="str">
            <v>U.S. Dollar</v>
          </cell>
          <cell r="AJ713" t="str">
            <v>E</v>
          </cell>
          <cell r="AR713" t="str">
            <v>T-MQH.EV</v>
          </cell>
        </row>
        <row r="714">
          <cell r="A714" t="str">
            <v>T-MQH.FX</v>
          </cell>
          <cell r="B714" t="str">
            <v>MAXI Jun 1997 22.5 Calls</v>
          </cell>
          <cell r="C714" t="str">
            <v>CAL</v>
          </cell>
          <cell r="D714">
            <v>100</v>
          </cell>
          <cell r="F714" t="str">
            <v>NYSE</v>
          </cell>
          <cell r="G714" t="str">
            <v>HMOS</v>
          </cell>
          <cell r="H714" t="str">
            <v>USA</v>
          </cell>
          <cell r="N714" t="str">
            <v>T-MQH.FX</v>
          </cell>
          <cell r="O714">
            <v>22.5</v>
          </cell>
          <cell r="P714">
            <v>35601</v>
          </cell>
          <cell r="Q714" t="str">
            <v>T-MAXI</v>
          </cell>
          <cell r="R714" t="str">
            <v>USD</v>
          </cell>
          <cell r="S714" t="str">
            <v>Call Option</v>
          </cell>
          <cell r="U714" t="str">
            <v>Health Maint. Org.</v>
          </cell>
          <cell r="V714" t="str">
            <v>UNITED STATES OF AMERICA</v>
          </cell>
          <cell r="W714" t="str">
            <v>NEW YORK STOCK EXCHANGE</v>
          </cell>
          <cell r="Y714" t="str">
            <v>U.S. Dollar</v>
          </cell>
          <cell r="AJ714" t="str">
            <v>E</v>
          </cell>
          <cell r="AR714" t="str">
            <v>T-MQH.FX</v>
          </cell>
        </row>
        <row r="715">
          <cell r="A715" t="str">
            <v>T-MQH.GE</v>
          </cell>
          <cell r="B715" t="str">
            <v>MAXI Jul 1997 25 Calls</v>
          </cell>
          <cell r="C715" t="str">
            <v>CAL</v>
          </cell>
          <cell r="D715">
            <v>100</v>
          </cell>
          <cell r="F715" t="str">
            <v>NYSE</v>
          </cell>
          <cell r="G715" t="str">
            <v>HMOS</v>
          </cell>
          <cell r="H715" t="str">
            <v>USA</v>
          </cell>
          <cell r="N715" t="str">
            <v>T-MQH.GE</v>
          </cell>
          <cell r="O715">
            <v>25</v>
          </cell>
          <cell r="P715">
            <v>35629</v>
          </cell>
          <cell r="Q715" t="str">
            <v>T-MAXI</v>
          </cell>
          <cell r="R715" t="str">
            <v>USD</v>
          </cell>
          <cell r="S715" t="str">
            <v>Call Option</v>
          </cell>
          <cell r="U715" t="str">
            <v>Health Maint. Org.</v>
          </cell>
          <cell r="V715" t="str">
            <v>UNITED STATES OF AMERICA</v>
          </cell>
          <cell r="W715" t="str">
            <v>NEW YORK STOCK EXCHANGE</v>
          </cell>
          <cell r="Y715" t="str">
            <v>U.S. Dollar</v>
          </cell>
          <cell r="AJ715" t="str">
            <v>E</v>
          </cell>
          <cell r="AR715" t="str">
            <v>T-MQH.GE</v>
          </cell>
        </row>
        <row r="716">
          <cell r="A716" t="str">
            <v>T-MQH.GX</v>
          </cell>
          <cell r="B716" t="str">
            <v>MAXI July 1997 22.5 Calls</v>
          </cell>
          <cell r="C716" t="str">
            <v>CAL</v>
          </cell>
          <cell r="D716">
            <v>100</v>
          </cell>
          <cell r="F716" t="str">
            <v>NYSE</v>
          </cell>
          <cell r="G716" t="str">
            <v>HMOS</v>
          </cell>
          <cell r="H716" t="str">
            <v>USA</v>
          </cell>
          <cell r="N716" t="str">
            <v>T-MQH.GX</v>
          </cell>
          <cell r="O716">
            <v>22.5</v>
          </cell>
          <cell r="P716">
            <v>35629</v>
          </cell>
          <cell r="Q716" t="str">
            <v>T-MAXI</v>
          </cell>
          <cell r="R716" t="str">
            <v>USD</v>
          </cell>
          <cell r="S716" t="str">
            <v>Call Option</v>
          </cell>
          <cell r="U716" t="str">
            <v>Health Maint. Org.</v>
          </cell>
          <cell r="V716" t="str">
            <v>UNITED STATES OF AMERICA</v>
          </cell>
          <cell r="W716" t="str">
            <v>NEW YORK STOCK EXCHANGE</v>
          </cell>
          <cell r="Y716" t="str">
            <v>U.S. Dollar</v>
          </cell>
          <cell r="AJ716" t="str">
            <v>E</v>
          </cell>
          <cell r="AR716" t="str">
            <v>T-MQH.GX</v>
          </cell>
        </row>
        <row r="717">
          <cell r="A717" t="str">
            <v>T-MQH.IE</v>
          </cell>
          <cell r="B717" t="str">
            <v>MAXI Sep 1997 25 Calls</v>
          </cell>
          <cell r="C717" t="str">
            <v>CAL</v>
          </cell>
          <cell r="D717">
            <v>100</v>
          </cell>
          <cell r="F717" t="str">
            <v>NYSE</v>
          </cell>
          <cell r="G717" t="str">
            <v>HMOS</v>
          </cell>
          <cell r="H717" t="str">
            <v>USA</v>
          </cell>
          <cell r="N717" t="str">
            <v>T-MQH.IE</v>
          </cell>
          <cell r="O717">
            <v>25</v>
          </cell>
          <cell r="P717">
            <v>35692</v>
          </cell>
          <cell r="Q717" t="str">
            <v>T-MAXI</v>
          </cell>
          <cell r="R717" t="str">
            <v>USD</v>
          </cell>
          <cell r="S717" t="str">
            <v>Call Option</v>
          </cell>
          <cell r="U717" t="str">
            <v>Health Maint. Org.</v>
          </cell>
          <cell r="V717" t="str">
            <v>UNITED STATES OF AMERICA</v>
          </cell>
          <cell r="W717" t="str">
            <v>NEW YORK STOCK EXCHANGE</v>
          </cell>
          <cell r="Y717" t="str">
            <v>U.S. Dollar</v>
          </cell>
          <cell r="AJ717" t="str">
            <v>E</v>
          </cell>
          <cell r="AR717" t="str">
            <v>T-MQH.IE</v>
          </cell>
        </row>
        <row r="718">
          <cell r="A718" t="str">
            <v>T-MQH.LC</v>
          </cell>
          <cell r="B718" t="str">
            <v>MAXI Dec 1997 15 Calls</v>
          </cell>
          <cell r="C718" t="str">
            <v>CAL</v>
          </cell>
          <cell r="D718">
            <v>100</v>
          </cell>
          <cell r="F718" t="str">
            <v>NYSE</v>
          </cell>
          <cell r="G718" t="str">
            <v>HMOS</v>
          </cell>
          <cell r="H718" t="str">
            <v>USA</v>
          </cell>
          <cell r="N718" t="str">
            <v>T-MQH.LC</v>
          </cell>
          <cell r="O718">
            <v>15</v>
          </cell>
          <cell r="P718">
            <v>35783</v>
          </cell>
          <cell r="Q718" t="str">
            <v>T-MAXI</v>
          </cell>
          <cell r="R718" t="str">
            <v>USD</v>
          </cell>
          <cell r="S718" t="str">
            <v>Call Option</v>
          </cell>
          <cell r="U718" t="str">
            <v>Health Maint. Org.</v>
          </cell>
          <cell r="V718" t="str">
            <v>UNITED STATES OF AMERICA</v>
          </cell>
          <cell r="W718" t="str">
            <v>NEW YORK STOCK EXCHANGE</v>
          </cell>
          <cell r="Y718" t="str">
            <v>U.S. Dollar</v>
          </cell>
          <cell r="AJ718" t="str">
            <v>E</v>
          </cell>
          <cell r="AR718" t="str">
            <v>T-MQH.LC</v>
          </cell>
        </row>
        <row r="719">
          <cell r="A719" t="str">
            <v>T-MQH.LD</v>
          </cell>
          <cell r="B719" t="str">
            <v>MAXI Dec 1997 20 Calls</v>
          </cell>
          <cell r="C719" t="str">
            <v>CAL</v>
          </cell>
          <cell r="D719">
            <v>100</v>
          </cell>
          <cell r="F719" t="str">
            <v>NYSE</v>
          </cell>
          <cell r="G719" t="str">
            <v>HMOS</v>
          </cell>
          <cell r="H719" t="str">
            <v>USA</v>
          </cell>
          <cell r="N719" t="str">
            <v>T-MQH.LD</v>
          </cell>
          <cell r="O719">
            <v>20</v>
          </cell>
          <cell r="P719">
            <v>35783</v>
          </cell>
          <cell r="Q719" t="str">
            <v>T-MAXI</v>
          </cell>
          <cell r="R719" t="str">
            <v>USD</v>
          </cell>
          <cell r="S719" t="str">
            <v>Call Option</v>
          </cell>
          <cell r="U719" t="str">
            <v>Health Maint. Org.</v>
          </cell>
          <cell r="V719" t="str">
            <v>UNITED STATES OF AMERICA</v>
          </cell>
          <cell r="W719" t="str">
            <v>NEW YORK STOCK EXCHANGE</v>
          </cell>
          <cell r="Y719" t="str">
            <v>U.S. Dollar</v>
          </cell>
          <cell r="AJ719" t="str">
            <v>E</v>
          </cell>
          <cell r="AR719" t="str">
            <v>T-MQH.LD</v>
          </cell>
        </row>
        <row r="720">
          <cell r="A720" t="str">
            <v>T-MQH.LE</v>
          </cell>
          <cell r="B720" t="str">
            <v>MAXI Dec 1996 25 Calls</v>
          </cell>
          <cell r="C720" t="str">
            <v>CAL</v>
          </cell>
          <cell r="D720">
            <v>100</v>
          </cell>
          <cell r="F720" t="str">
            <v>NYSE</v>
          </cell>
          <cell r="G720" t="str">
            <v>HMOS</v>
          </cell>
          <cell r="H720" t="str">
            <v>USA</v>
          </cell>
          <cell r="N720" t="str">
            <v>T-MQH.LE</v>
          </cell>
          <cell r="O720">
            <v>25</v>
          </cell>
          <cell r="P720">
            <v>35419</v>
          </cell>
          <cell r="Q720" t="str">
            <v>T-MAXI</v>
          </cell>
          <cell r="R720" t="str">
            <v>USD</v>
          </cell>
          <cell r="S720" t="str">
            <v>Call Option</v>
          </cell>
          <cell r="U720" t="str">
            <v>Health Maint. Org.</v>
          </cell>
          <cell r="V720" t="str">
            <v>UNITED STATES OF AMERICA</v>
          </cell>
          <cell r="W720" t="str">
            <v>NEW YORK STOCK EXCHANGE</v>
          </cell>
          <cell r="Y720" t="str">
            <v>U.S. Dollar</v>
          </cell>
          <cell r="AJ720" t="str">
            <v>E</v>
          </cell>
          <cell r="AR720" t="str">
            <v>T-MQH.LE</v>
          </cell>
        </row>
        <row r="721">
          <cell r="A721" t="str">
            <v>T-MQH.LX</v>
          </cell>
          <cell r="B721" t="str">
            <v>MAXI Dec 1996 22.5 Call</v>
          </cell>
          <cell r="C721" t="str">
            <v>CAL</v>
          </cell>
          <cell r="D721">
            <v>100</v>
          </cell>
          <cell r="F721" t="str">
            <v>NYSE</v>
          </cell>
          <cell r="G721" t="str">
            <v>HMOS</v>
          </cell>
          <cell r="H721" t="str">
            <v>USA</v>
          </cell>
          <cell r="N721" t="str">
            <v>T-MQH.LX</v>
          </cell>
          <cell r="O721">
            <v>22.5</v>
          </cell>
          <cell r="P721">
            <v>35419</v>
          </cell>
          <cell r="Q721" t="str">
            <v>T-MAXI</v>
          </cell>
          <cell r="R721" t="str">
            <v>USD</v>
          </cell>
          <cell r="S721" t="str">
            <v>Call Option</v>
          </cell>
          <cell r="U721" t="str">
            <v>Health Maint. Org.</v>
          </cell>
          <cell r="V721" t="str">
            <v>UNITED STATES OF AMERICA</v>
          </cell>
          <cell r="W721" t="str">
            <v>NEW YORK STOCK EXCHANGE</v>
          </cell>
          <cell r="Y721" t="str">
            <v>U.S. Dollar</v>
          </cell>
          <cell r="AJ721" t="str">
            <v>E</v>
          </cell>
          <cell r="AR721" t="str">
            <v>T-MQH.LX</v>
          </cell>
        </row>
        <row r="722">
          <cell r="A722" t="str">
            <v>T-MQH.OD</v>
          </cell>
          <cell r="B722" t="str">
            <v>MAXI Mar 1997 20 Puts</v>
          </cell>
          <cell r="C722" t="str">
            <v>PUT</v>
          </cell>
          <cell r="D722">
            <v>100</v>
          </cell>
          <cell r="F722" t="str">
            <v>NYSE</v>
          </cell>
          <cell r="G722" t="str">
            <v>HMOS</v>
          </cell>
          <cell r="H722" t="str">
            <v>USA</v>
          </cell>
          <cell r="N722" t="str">
            <v>T-MQH.OD</v>
          </cell>
          <cell r="O722">
            <v>20</v>
          </cell>
          <cell r="P722">
            <v>35510</v>
          </cell>
          <cell r="Q722" t="str">
            <v>T-MAXI</v>
          </cell>
          <cell r="R722" t="str">
            <v>USD</v>
          </cell>
          <cell r="S722" t="str">
            <v>Put Option</v>
          </cell>
          <cell r="U722" t="str">
            <v>Health Maint. Org.</v>
          </cell>
          <cell r="V722" t="str">
            <v>UNITED STATES OF AMERICA</v>
          </cell>
          <cell r="W722" t="str">
            <v>NEW YORK STOCK EXCHANGE</v>
          </cell>
          <cell r="Y722" t="str">
            <v>U.S. Dollar</v>
          </cell>
          <cell r="AJ722" t="str">
            <v>E</v>
          </cell>
          <cell r="AR722" t="str">
            <v>T-MQH.OD</v>
          </cell>
        </row>
        <row r="723">
          <cell r="A723" t="str">
            <v>T-MQH.QB</v>
          </cell>
          <cell r="B723" t="str">
            <v>MAXI May 1998 10 Puts</v>
          </cell>
          <cell r="C723" t="str">
            <v>PUT</v>
          </cell>
          <cell r="D723">
            <v>100</v>
          </cell>
          <cell r="F723" t="str">
            <v>NYSE</v>
          </cell>
          <cell r="G723" t="str">
            <v>HMOS</v>
          </cell>
          <cell r="H723" t="str">
            <v>USA</v>
          </cell>
          <cell r="N723" t="str">
            <v>T-MQH.QB</v>
          </cell>
          <cell r="O723">
            <v>10</v>
          </cell>
          <cell r="P723">
            <v>35930</v>
          </cell>
          <cell r="Q723" t="str">
            <v>T-MAXI</v>
          </cell>
          <cell r="R723" t="str">
            <v>USD</v>
          </cell>
          <cell r="S723" t="str">
            <v>Put Option</v>
          </cell>
          <cell r="U723" t="str">
            <v>Health Maint. Org.</v>
          </cell>
          <cell r="V723" t="str">
            <v>UNITED STATES OF AMERICA</v>
          </cell>
          <cell r="W723" t="str">
            <v>NEW YORK STOCK EXCHANGE</v>
          </cell>
          <cell r="Y723" t="str">
            <v>U.S. Dollar</v>
          </cell>
          <cell r="AJ723" t="str">
            <v>E</v>
          </cell>
          <cell r="AR723" t="str">
            <v>T-MQH.QB</v>
          </cell>
        </row>
        <row r="724">
          <cell r="A724" t="str">
            <v>T-MQH.RB</v>
          </cell>
          <cell r="B724" t="str">
            <v>MAXI Jun 1998 10 Puts</v>
          </cell>
          <cell r="C724" t="str">
            <v>PUT</v>
          </cell>
          <cell r="D724">
            <v>100</v>
          </cell>
          <cell r="F724" t="str">
            <v>NYSE</v>
          </cell>
          <cell r="G724" t="str">
            <v>HMOS</v>
          </cell>
          <cell r="H724" t="str">
            <v>USA</v>
          </cell>
          <cell r="N724" t="str">
            <v>T-MQH.RB</v>
          </cell>
          <cell r="O724">
            <v>10</v>
          </cell>
          <cell r="P724">
            <v>35965</v>
          </cell>
          <cell r="Q724" t="str">
            <v>T-MAXI</v>
          </cell>
          <cell r="R724" t="str">
            <v>USD</v>
          </cell>
          <cell r="S724" t="str">
            <v>Put Option</v>
          </cell>
          <cell r="U724" t="str">
            <v>Health Maint. Org.</v>
          </cell>
          <cell r="V724" t="str">
            <v>UNITED STATES OF AMERICA</v>
          </cell>
          <cell r="W724" t="str">
            <v>NEW YORK STOCK EXCHANGE</v>
          </cell>
          <cell r="Y724" t="str">
            <v>U.S. Dollar</v>
          </cell>
          <cell r="AJ724" t="str">
            <v>E</v>
          </cell>
          <cell r="AR724" t="str">
            <v>T-MQH.RB</v>
          </cell>
        </row>
        <row r="725">
          <cell r="A725" t="str">
            <v>T-MQH.RD</v>
          </cell>
          <cell r="B725" t="str">
            <v>Maxicare June 1996 20 Puts</v>
          </cell>
          <cell r="C725" t="str">
            <v>PUT</v>
          </cell>
          <cell r="D725">
            <v>100</v>
          </cell>
          <cell r="F725" t="str">
            <v>NYSE</v>
          </cell>
          <cell r="G725" t="str">
            <v>HMOS</v>
          </cell>
          <cell r="H725" t="str">
            <v>USA</v>
          </cell>
          <cell r="N725" t="str">
            <v>T-MQH.RD</v>
          </cell>
          <cell r="O725">
            <v>20</v>
          </cell>
          <cell r="P725">
            <v>35237</v>
          </cell>
          <cell r="Q725" t="str">
            <v>T-MAXI</v>
          </cell>
          <cell r="R725" t="str">
            <v>USD</v>
          </cell>
          <cell r="S725" t="str">
            <v>Put Option</v>
          </cell>
          <cell r="U725" t="str">
            <v>Health Maint. Org.</v>
          </cell>
          <cell r="V725" t="str">
            <v>UNITED STATES OF AMERICA</v>
          </cell>
          <cell r="W725" t="str">
            <v>NEW YORK STOCK EXCHANGE</v>
          </cell>
          <cell r="Y725" t="str">
            <v>U.S. Dollar</v>
          </cell>
          <cell r="AJ725" t="str">
            <v>E</v>
          </cell>
          <cell r="AR725" t="str">
            <v>T-MQH.RD</v>
          </cell>
        </row>
        <row r="726">
          <cell r="A726" t="str">
            <v>T-MQH.TC</v>
          </cell>
          <cell r="B726" t="str">
            <v>Maxicare Aug. 1996 15 Puts</v>
          </cell>
          <cell r="C726" t="str">
            <v>PUT</v>
          </cell>
          <cell r="D726">
            <v>100</v>
          </cell>
          <cell r="F726" t="str">
            <v>NYSE</v>
          </cell>
          <cell r="G726" t="str">
            <v>HMOS</v>
          </cell>
          <cell r="H726" t="str">
            <v>USA</v>
          </cell>
          <cell r="N726" t="str">
            <v>T-MQH.TC</v>
          </cell>
          <cell r="O726">
            <v>15</v>
          </cell>
          <cell r="P726">
            <v>35293</v>
          </cell>
          <cell r="Q726" t="str">
            <v>T-MAXI</v>
          </cell>
          <cell r="R726" t="str">
            <v>USD</v>
          </cell>
          <cell r="S726" t="str">
            <v>Put Option</v>
          </cell>
          <cell r="U726" t="str">
            <v>Health Maint. Org.</v>
          </cell>
          <cell r="V726" t="str">
            <v>UNITED STATES OF AMERICA</v>
          </cell>
          <cell r="W726" t="str">
            <v>NEW YORK STOCK EXCHANGE</v>
          </cell>
          <cell r="Y726" t="str">
            <v>U.S. Dollar</v>
          </cell>
          <cell r="AJ726" t="str">
            <v>E</v>
          </cell>
          <cell r="AR726" t="str">
            <v>T-MQH.TC</v>
          </cell>
        </row>
        <row r="727">
          <cell r="A727" t="str">
            <v>T-MQH.UX</v>
          </cell>
          <cell r="B727" t="str">
            <v>Maxicare Sept 1996 22.5 Puts</v>
          </cell>
          <cell r="C727" t="str">
            <v>PUT</v>
          </cell>
          <cell r="D727">
            <v>100</v>
          </cell>
          <cell r="F727" t="str">
            <v>NYSE</v>
          </cell>
          <cell r="G727" t="str">
            <v>HMOS</v>
          </cell>
          <cell r="H727" t="str">
            <v>USA</v>
          </cell>
          <cell r="N727" t="str">
            <v>T-MQH.UX</v>
          </cell>
          <cell r="O727">
            <v>22.5</v>
          </cell>
          <cell r="P727">
            <v>35328</v>
          </cell>
          <cell r="Q727" t="str">
            <v>T-MAXI</v>
          </cell>
          <cell r="R727" t="str">
            <v>USD</v>
          </cell>
          <cell r="S727" t="str">
            <v>Put Option</v>
          </cell>
          <cell r="U727" t="str">
            <v>Health Maint. Org.</v>
          </cell>
          <cell r="V727" t="str">
            <v>UNITED STATES OF AMERICA</v>
          </cell>
          <cell r="W727" t="str">
            <v>NEW YORK STOCK EXCHANGE</v>
          </cell>
          <cell r="Y727" t="str">
            <v>U.S. Dollar</v>
          </cell>
          <cell r="AJ727" t="str">
            <v>E</v>
          </cell>
          <cell r="AR727" t="str">
            <v>T-MQH.UX</v>
          </cell>
        </row>
        <row r="728">
          <cell r="A728" t="str">
            <v>T-MQH.XC</v>
          </cell>
          <cell r="B728" t="str">
            <v>Maxicare Dec. 1995/7 15 Puts</v>
          </cell>
          <cell r="C728" t="str">
            <v>PUT</v>
          </cell>
          <cell r="D728">
            <v>100</v>
          </cell>
          <cell r="F728" t="str">
            <v>AMEX</v>
          </cell>
          <cell r="G728" t="str">
            <v>HMOS</v>
          </cell>
          <cell r="H728" t="str">
            <v>USA</v>
          </cell>
          <cell r="N728" t="str">
            <v>T-MQH.XC</v>
          </cell>
          <cell r="O728">
            <v>15</v>
          </cell>
          <cell r="P728">
            <v>35783</v>
          </cell>
          <cell r="Q728" t="str">
            <v>T-MAXI</v>
          </cell>
          <cell r="R728" t="str">
            <v>USD</v>
          </cell>
          <cell r="S728" t="str">
            <v>Put Option</v>
          </cell>
          <cell r="U728" t="str">
            <v>Health Maint. Org.</v>
          </cell>
          <cell r="V728" t="str">
            <v>UNITED STATES OF AMERICA</v>
          </cell>
          <cell r="W728" t="str">
            <v>AMERICAN STOCK EXCHANGE</v>
          </cell>
          <cell r="Y728" t="str">
            <v>U.S. Dollar</v>
          </cell>
          <cell r="AJ728" t="str">
            <v>E</v>
          </cell>
          <cell r="AR728" t="str">
            <v>T-MQH.XC</v>
          </cell>
        </row>
        <row r="729">
          <cell r="A729" t="str">
            <v>T-MQH.XW</v>
          </cell>
          <cell r="B729" t="str">
            <v>MAXI Dec 1997 17.5 Puts</v>
          </cell>
          <cell r="C729" t="str">
            <v>PUT</v>
          </cell>
          <cell r="D729">
            <v>100</v>
          </cell>
          <cell r="F729" t="str">
            <v>NYSE</v>
          </cell>
          <cell r="G729" t="str">
            <v>HMOS</v>
          </cell>
          <cell r="H729" t="str">
            <v>USA</v>
          </cell>
          <cell r="N729" t="str">
            <v>T-MQH.XW</v>
          </cell>
          <cell r="O729">
            <v>17.5</v>
          </cell>
          <cell r="P729">
            <v>35783</v>
          </cell>
          <cell r="Q729" t="str">
            <v>T-MAXI</v>
          </cell>
          <cell r="R729" t="str">
            <v>USD</v>
          </cell>
          <cell r="S729" t="str">
            <v>Put Option</v>
          </cell>
          <cell r="U729" t="str">
            <v>Health Maint. Org.</v>
          </cell>
          <cell r="V729" t="str">
            <v>UNITED STATES OF AMERICA</v>
          </cell>
          <cell r="W729" t="str">
            <v>NEW YORK STOCK EXCHANGE</v>
          </cell>
          <cell r="Y729" t="str">
            <v>U.S. Dollar</v>
          </cell>
          <cell r="AJ729" t="str">
            <v>E</v>
          </cell>
          <cell r="AR729" t="str">
            <v>T-MQH.XW</v>
          </cell>
        </row>
        <row r="730">
          <cell r="A730" t="str">
            <v>T-MQP.CF</v>
          </cell>
          <cell r="B730" t="str">
            <v>Microcom Mar 1996 30 Calls</v>
          </cell>
          <cell r="C730" t="str">
            <v>CAL</v>
          </cell>
          <cell r="D730">
            <v>100</v>
          </cell>
          <cell r="F730" t="str">
            <v>NYSE</v>
          </cell>
          <cell r="G730" t="str">
            <v>TECH</v>
          </cell>
          <cell r="H730" t="str">
            <v>USA</v>
          </cell>
          <cell r="N730" t="str">
            <v>T-MQP.CF</v>
          </cell>
          <cell r="O730">
            <v>30</v>
          </cell>
          <cell r="P730">
            <v>35139</v>
          </cell>
          <cell r="Q730" t="str">
            <v>T-MNPI</v>
          </cell>
          <cell r="R730" t="str">
            <v>USD</v>
          </cell>
          <cell r="S730" t="str">
            <v>Call Option</v>
          </cell>
          <cell r="U730" t="str">
            <v>Technology</v>
          </cell>
          <cell r="V730" t="str">
            <v>UNITED STATES OF AMERICA</v>
          </cell>
          <cell r="W730" t="str">
            <v>NEW YORK STOCK EXCHANGE</v>
          </cell>
          <cell r="Y730" t="str">
            <v>U.S. Dollar</v>
          </cell>
          <cell r="AJ730" t="str">
            <v>E</v>
          </cell>
          <cell r="AR730" t="str">
            <v>T-MQP.CF</v>
          </cell>
        </row>
        <row r="731">
          <cell r="A731" t="str">
            <v>T-MQP.OX</v>
          </cell>
          <cell r="B731" t="str">
            <v>Microcom Mar 1996 22.5 Puts</v>
          </cell>
          <cell r="C731" t="str">
            <v>PUT</v>
          </cell>
          <cell r="D731">
            <v>100</v>
          </cell>
          <cell r="F731" t="str">
            <v>NYSE</v>
          </cell>
          <cell r="G731" t="str">
            <v>TECH</v>
          </cell>
          <cell r="H731" t="str">
            <v>USA</v>
          </cell>
          <cell r="N731" t="str">
            <v>T-MQP.OX</v>
          </cell>
          <cell r="O731">
            <v>22.5</v>
          </cell>
          <cell r="P731">
            <v>35139</v>
          </cell>
          <cell r="Q731" t="str">
            <v>T-MNPI</v>
          </cell>
          <cell r="R731" t="str">
            <v>USD</v>
          </cell>
          <cell r="S731" t="str">
            <v>Put Option</v>
          </cell>
          <cell r="U731" t="str">
            <v>Technology</v>
          </cell>
          <cell r="V731" t="str">
            <v>UNITED STATES OF AMERICA</v>
          </cell>
          <cell r="W731" t="str">
            <v>NEW YORK STOCK EXCHANGE</v>
          </cell>
          <cell r="Y731" t="str">
            <v>U.S. Dollar</v>
          </cell>
          <cell r="AJ731" t="str">
            <v>E</v>
          </cell>
          <cell r="AR731" t="str">
            <v>T-MQP.OX</v>
          </cell>
        </row>
        <row r="732">
          <cell r="A732" t="str">
            <v>T-MRNR</v>
          </cell>
          <cell r="B732" t="str">
            <v>Mariner Health</v>
          </cell>
          <cell r="C732" t="str">
            <v>STK</v>
          </cell>
          <cell r="D732">
            <v>1</v>
          </cell>
          <cell r="F732" t="str">
            <v>OTC</v>
          </cell>
          <cell r="G732" t="str">
            <v>NURH</v>
          </cell>
          <cell r="H732" t="str">
            <v>USA</v>
          </cell>
          <cell r="N732" t="str">
            <v>T-MRNR</v>
          </cell>
          <cell r="R732" t="str">
            <v>USD</v>
          </cell>
          <cell r="S732" t="str">
            <v>Stock</v>
          </cell>
          <cell r="U732" t="str">
            <v>Nursing Home</v>
          </cell>
          <cell r="V732" t="str">
            <v>UNITED STATES OF AMERICA</v>
          </cell>
          <cell r="W732" t="str">
            <v>OVER THE COUNTER</v>
          </cell>
          <cell r="Y732" t="str">
            <v>U.S. Dollar</v>
          </cell>
          <cell r="AJ732" t="str">
            <v>E</v>
          </cell>
          <cell r="AR732" t="str">
            <v>T-MRNR</v>
          </cell>
        </row>
        <row r="733">
          <cell r="A733" t="str">
            <v>T-MU</v>
          </cell>
          <cell r="B733" t="str">
            <v>Micron</v>
          </cell>
          <cell r="C733" t="str">
            <v>STK</v>
          </cell>
          <cell r="D733">
            <v>1</v>
          </cell>
          <cell r="F733" t="str">
            <v>NYSE</v>
          </cell>
          <cell r="G733" t="str">
            <v>TECH</v>
          </cell>
          <cell r="H733" t="str">
            <v>USA</v>
          </cell>
          <cell r="N733" t="str">
            <v>T-MU</v>
          </cell>
          <cell r="R733" t="str">
            <v>USD</v>
          </cell>
          <cell r="S733" t="str">
            <v>Stock</v>
          </cell>
          <cell r="U733" t="str">
            <v>Technology</v>
          </cell>
          <cell r="V733" t="str">
            <v>UNITED STATES OF AMERICA</v>
          </cell>
          <cell r="W733" t="str">
            <v>NEW YORK STOCK EXCHANGE</v>
          </cell>
          <cell r="Y733" t="str">
            <v>U.S. Dollar</v>
          </cell>
          <cell r="AJ733" t="str">
            <v>E</v>
          </cell>
          <cell r="AR733" t="str">
            <v>T-MU</v>
          </cell>
        </row>
        <row r="734">
          <cell r="A734" t="str">
            <v>T-MU.BZ</v>
          </cell>
          <cell r="B734" t="str">
            <v>MU Feb 1998 32.5 Calls</v>
          </cell>
          <cell r="C734" t="str">
            <v>CAL</v>
          </cell>
          <cell r="D734">
            <v>100</v>
          </cell>
          <cell r="F734" t="str">
            <v>NYSE</v>
          </cell>
          <cell r="G734" t="str">
            <v>TECH</v>
          </cell>
          <cell r="H734" t="str">
            <v>USA</v>
          </cell>
          <cell r="N734" t="str">
            <v>T-MU.BZ</v>
          </cell>
          <cell r="O734">
            <v>32.5</v>
          </cell>
          <cell r="P734">
            <v>35846</v>
          </cell>
          <cell r="Q734" t="str">
            <v>T-MU</v>
          </cell>
          <cell r="R734" t="str">
            <v>USD</v>
          </cell>
          <cell r="S734" t="str">
            <v>Call Option</v>
          </cell>
          <cell r="U734" t="str">
            <v>Technology</v>
          </cell>
          <cell r="V734" t="str">
            <v>UNITED STATES OF AMERICA</v>
          </cell>
          <cell r="W734" t="str">
            <v>NEW YORK STOCK EXCHANGE</v>
          </cell>
          <cell r="Y734" t="str">
            <v>U.S. Dollar</v>
          </cell>
          <cell r="AJ734" t="str">
            <v>E</v>
          </cell>
          <cell r="AR734" t="str">
            <v>T-MU.BZ</v>
          </cell>
        </row>
        <row r="735">
          <cell r="A735" t="str">
            <v>T-MU.HM</v>
          </cell>
          <cell r="B735" t="str">
            <v>MU Aug 1999 65 Calls</v>
          </cell>
          <cell r="C735" t="str">
            <v>CAL</v>
          </cell>
          <cell r="D735">
            <v>100</v>
          </cell>
          <cell r="F735" t="str">
            <v>NYSE</v>
          </cell>
          <cell r="G735" t="str">
            <v>TECH</v>
          </cell>
          <cell r="H735" t="str">
            <v>USA</v>
          </cell>
          <cell r="N735" t="str">
            <v>T-MU.HM</v>
          </cell>
          <cell r="O735">
            <v>65</v>
          </cell>
          <cell r="P735">
            <v>36393</v>
          </cell>
          <cell r="Q735" t="str">
            <v>T-MU</v>
          </cell>
          <cell r="R735" t="str">
            <v>USD</v>
          </cell>
          <cell r="S735" t="str">
            <v>Call Option</v>
          </cell>
          <cell r="U735" t="str">
            <v>Technology</v>
          </cell>
          <cell r="V735" t="str">
            <v>UNITED STATES OF AMERICA</v>
          </cell>
          <cell r="W735" t="str">
            <v>NEW YORK STOCK EXCHANGE</v>
          </cell>
          <cell r="Y735" t="str">
            <v>U.S. Dollar</v>
          </cell>
          <cell r="AJ735" t="str">
            <v>E</v>
          </cell>
          <cell r="AR735" t="str">
            <v>T-MU.HM</v>
          </cell>
        </row>
        <row r="736">
          <cell r="A736" t="str">
            <v>T-MU.WG</v>
          </cell>
          <cell r="B736" t="str">
            <v>MU Nov 1997 35 Puts</v>
          </cell>
          <cell r="C736" t="str">
            <v>PUT</v>
          </cell>
          <cell r="D736">
            <v>100</v>
          </cell>
          <cell r="F736" t="str">
            <v>NYSE</v>
          </cell>
          <cell r="G736" t="str">
            <v>TECH</v>
          </cell>
          <cell r="H736" t="str">
            <v>USA</v>
          </cell>
          <cell r="N736" t="str">
            <v>T-MU.WG</v>
          </cell>
          <cell r="O736">
            <v>35</v>
          </cell>
          <cell r="P736">
            <v>35755</v>
          </cell>
          <cell r="Q736" t="str">
            <v>T-MU</v>
          </cell>
          <cell r="R736" t="str">
            <v>USD</v>
          </cell>
          <cell r="S736" t="str">
            <v>Put Option</v>
          </cell>
          <cell r="U736" t="str">
            <v>Technology</v>
          </cell>
          <cell r="V736" t="str">
            <v>UNITED STATES OF AMERICA</v>
          </cell>
          <cell r="W736" t="str">
            <v>NEW YORK STOCK EXCHANGE</v>
          </cell>
          <cell r="Y736" t="str">
            <v>U.S. Dollar</v>
          </cell>
          <cell r="AJ736" t="str">
            <v>E</v>
          </cell>
          <cell r="AR736" t="str">
            <v>T-MU.WG</v>
          </cell>
        </row>
        <row r="737">
          <cell r="A737" t="str">
            <v>T-MU.WZ</v>
          </cell>
          <cell r="B737" t="str">
            <v>MU Nov 1997 32.5 Puts</v>
          </cell>
          <cell r="C737" t="str">
            <v>PUT</v>
          </cell>
          <cell r="D737">
            <v>100</v>
          </cell>
          <cell r="F737" t="str">
            <v>NYSE</v>
          </cell>
          <cell r="G737" t="str">
            <v>TECH</v>
          </cell>
          <cell r="H737" t="str">
            <v>USA</v>
          </cell>
          <cell r="N737" t="str">
            <v>T-MU.WZ</v>
          </cell>
          <cell r="O737">
            <v>32.5</v>
          </cell>
          <cell r="P737">
            <v>35755</v>
          </cell>
          <cell r="Q737" t="str">
            <v>T-MU</v>
          </cell>
          <cell r="R737" t="str">
            <v>USD</v>
          </cell>
          <cell r="S737" t="str">
            <v>Put Option</v>
          </cell>
          <cell r="U737" t="str">
            <v>Technology</v>
          </cell>
          <cell r="V737" t="str">
            <v>UNITED STATES OF AMERICA</v>
          </cell>
          <cell r="W737" t="str">
            <v>NEW YORK STOCK EXCHANGE</v>
          </cell>
          <cell r="Y737" t="str">
            <v>U.S. Dollar</v>
          </cell>
          <cell r="AJ737" t="str">
            <v>E</v>
          </cell>
          <cell r="AR737" t="str">
            <v>T-MU.WZ</v>
          </cell>
        </row>
        <row r="738">
          <cell r="A738" t="str">
            <v>T-MUL</v>
          </cell>
          <cell r="B738" t="str">
            <v>Multicare</v>
          </cell>
          <cell r="C738" t="str">
            <v>STK</v>
          </cell>
          <cell r="D738">
            <v>1</v>
          </cell>
          <cell r="F738" t="str">
            <v>NYSE</v>
          </cell>
          <cell r="G738" t="str">
            <v>NURH</v>
          </cell>
          <cell r="H738" t="str">
            <v>USA</v>
          </cell>
          <cell r="N738" t="str">
            <v>T-MUL</v>
          </cell>
          <cell r="R738" t="str">
            <v>USD</v>
          </cell>
          <cell r="S738" t="str">
            <v>Stock</v>
          </cell>
          <cell r="U738" t="str">
            <v>Nursing Home</v>
          </cell>
          <cell r="V738" t="str">
            <v>UNITED STATES OF AMERICA</v>
          </cell>
          <cell r="W738" t="str">
            <v>NEW YORK STOCK EXCHANGE</v>
          </cell>
          <cell r="Y738" t="str">
            <v>U.S. Dollar</v>
          </cell>
          <cell r="AJ738" t="str">
            <v>E</v>
          </cell>
          <cell r="AR738" t="str">
            <v>T-MUL</v>
          </cell>
        </row>
        <row r="739">
          <cell r="A739" t="str">
            <v>T-MWY</v>
          </cell>
          <cell r="B739" t="str">
            <v>Midway Games</v>
          </cell>
          <cell r="C739" t="str">
            <v>STK</v>
          </cell>
          <cell r="D739">
            <v>1</v>
          </cell>
          <cell r="F739" t="str">
            <v>NYSE</v>
          </cell>
          <cell r="G739" t="str">
            <v>GAME</v>
          </cell>
          <cell r="H739" t="str">
            <v>USA</v>
          </cell>
          <cell r="N739" t="str">
            <v>T-MWY</v>
          </cell>
          <cell r="R739" t="str">
            <v>USD</v>
          </cell>
          <cell r="S739" t="str">
            <v>Stock</v>
          </cell>
          <cell r="U739" t="str">
            <v>Gaming Equipment</v>
          </cell>
          <cell r="V739" t="str">
            <v>UNITED STATES OF AMERICA</v>
          </cell>
          <cell r="W739" t="str">
            <v>NEW YORK STOCK EXCHANGE</v>
          </cell>
          <cell r="Y739" t="str">
            <v>U.S. Dollar</v>
          </cell>
          <cell r="AJ739" t="str">
            <v>E</v>
          </cell>
          <cell r="AR739" t="str">
            <v>T-MWY</v>
          </cell>
        </row>
        <row r="740">
          <cell r="A740" t="str">
            <v>T-MXP</v>
          </cell>
          <cell r="B740" t="str">
            <v>Mesa Inc.</v>
          </cell>
          <cell r="C740" t="str">
            <v>STK</v>
          </cell>
          <cell r="D740">
            <v>1</v>
          </cell>
          <cell r="F740" t="str">
            <v>NYSE</v>
          </cell>
          <cell r="G740" t="str">
            <v>ENER</v>
          </cell>
          <cell r="H740" t="str">
            <v>USA</v>
          </cell>
          <cell r="N740" t="str">
            <v>T-MXP</v>
          </cell>
          <cell r="R740" t="str">
            <v>USD</v>
          </cell>
          <cell r="S740" t="str">
            <v>Stock</v>
          </cell>
          <cell r="U740" t="str">
            <v>Energy</v>
          </cell>
          <cell r="V740" t="str">
            <v>UNITED STATES OF AMERICA</v>
          </cell>
          <cell r="W740" t="str">
            <v>NEW YORK STOCK EXCHANGE</v>
          </cell>
          <cell r="Y740" t="str">
            <v>U.S. Dollar</v>
          </cell>
          <cell r="AJ740" t="str">
            <v>E</v>
          </cell>
          <cell r="AR740" t="str">
            <v>T-MXP</v>
          </cell>
        </row>
        <row r="741">
          <cell r="A741" t="str">
            <v>T-NA</v>
          </cell>
          <cell r="B741" t="str">
            <v>Nabisco Holdings Cl. A</v>
          </cell>
          <cell r="C741" t="str">
            <v>STK</v>
          </cell>
          <cell r="D741">
            <v>1</v>
          </cell>
          <cell r="F741" t="str">
            <v>NYSE</v>
          </cell>
          <cell r="G741" t="str">
            <v>FOOD</v>
          </cell>
          <cell r="H741" t="str">
            <v>USA</v>
          </cell>
          <cell r="N741" t="str">
            <v>T-NA</v>
          </cell>
          <cell r="R741" t="str">
            <v>USD</v>
          </cell>
          <cell r="S741" t="str">
            <v>Stock</v>
          </cell>
          <cell r="U741" t="str">
            <v>Food</v>
          </cell>
          <cell r="V741" t="str">
            <v>UNITED STATES OF AMERICA</v>
          </cell>
          <cell r="W741" t="str">
            <v>NEW YORK STOCK EXCHANGE</v>
          </cell>
          <cell r="Y741" t="str">
            <v>U.S. Dollar</v>
          </cell>
          <cell r="AJ741" t="str">
            <v>E</v>
          </cell>
        </row>
        <row r="742">
          <cell r="A742" t="str">
            <v>T-NA.AF</v>
          </cell>
          <cell r="B742" t="str">
            <v>Nabisco Jan. 1996 30 Calls</v>
          </cell>
          <cell r="C742" t="str">
            <v>CAL</v>
          </cell>
          <cell r="D742">
            <v>100</v>
          </cell>
          <cell r="F742" t="str">
            <v>NYSE</v>
          </cell>
          <cell r="G742" t="str">
            <v>FOOD</v>
          </cell>
          <cell r="H742" t="str">
            <v>USA</v>
          </cell>
          <cell r="N742" t="str">
            <v>T-NA.AF</v>
          </cell>
          <cell r="O742">
            <v>30</v>
          </cell>
          <cell r="P742">
            <v>35083</v>
          </cell>
          <cell r="Q742" t="str">
            <v>T-NA</v>
          </cell>
          <cell r="R742" t="str">
            <v>USD</v>
          </cell>
          <cell r="S742" t="str">
            <v>Call Option</v>
          </cell>
          <cell r="U742" t="str">
            <v>Food</v>
          </cell>
          <cell r="V742" t="str">
            <v>UNITED STATES OF AMERICA</v>
          </cell>
          <cell r="W742" t="str">
            <v>NEW YORK STOCK EXCHANGE</v>
          </cell>
          <cell r="Y742" t="str">
            <v>U.S. Dollar</v>
          </cell>
          <cell r="AJ742" t="str">
            <v>E</v>
          </cell>
          <cell r="AR742" t="str">
            <v>T-NA.AF</v>
          </cell>
        </row>
        <row r="743">
          <cell r="A743" t="str">
            <v>T-NA.DH</v>
          </cell>
          <cell r="B743" t="str">
            <v>NA Apr 1997 40 Calls</v>
          </cell>
          <cell r="C743" t="str">
            <v>CAL</v>
          </cell>
          <cell r="D743">
            <v>100</v>
          </cell>
          <cell r="F743" t="str">
            <v>NYSE</v>
          </cell>
          <cell r="G743" t="str">
            <v>FOOD</v>
          </cell>
          <cell r="H743" t="str">
            <v>USA</v>
          </cell>
          <cell r="N743" t="str">
            <v>T-NA.DH</v>
          </cell>
          <cell r="O743">
            <v>1.75</v>
          </cell>
          <cell r="P743">
            <v>35538</v>
          </cell>
          <cell r="Q743" t="str">
            <v>T-NA</v>
          </cell>
          <cell r="R743" t="str">
            <v>USD</v>
          </cell>
          <cell r="S743" t="str">
            <v>Call Option</v>
          </cell>
          <cell r="U743" t="str">
            <v>Food</v>
          </cell>
          <cell r="V743" t="str">
            <v>UNITED STATES OF AMERICA</v>
          </cell>
          <cell r="W743" t="str">
            <v>NEW YORK STOCK EXCHANGE</v>
          </cell>
          <cell r="Y743" t="str">
            <v>U.S. Dollar</v>
          </cell>
          <cell r="AJ743" t="str">
            <v>E</v>
          </cell>
          <cell r="AR743" t="str">
            <v>T-NA.DH</v>
          </cell>
        </row>
        <row r="744">
          <cell r="A744" t="str">
            <v>T-NA.FG</v>
          </cell>
          <cell r="B744" t="str">
            <v>Nabisco June 1996 35 Calls</v>
          </cell>
          <cell r="C744" t="str">
            <v>CAL</v>
          </cell>
          <cell r="D744">
            <v>100</v>
          </cell>
          <cell r="F744" t="str">
            <v>NYSE</v>
          </cell>
          <cell r="G744" t="str">
            <v>FOOD</v>
          </cell>
          <cell r="H744" t="str">
            <v>USA</v>
          </cell>
          <cell r="N744" t="str">
            <v>T-NA.FG</v>
          </cell>
          <cell r="O744">
            <v>35</v>
          </cell>
          <cell r="P744">
            <v>35237</v>
          </cell>
          <cell r="Q744" t="str">
            <v>T-NA</v>
          </cell>
          <cell r="R744" t="str">
            <v>USD</v>
          </cell>
          <cell r="S744" t="str">
            <v>Call Option</v>
          </cell>
          <cell r="U744" t="str">
            <v>Food</v>
          </cell>
          <cell r="V744" t="str">
            <v>UNITED STATES OF AMERICA</v>
          </cell>
          <cell r="W744" t="str">
            <v>NEW YORK STOCK EXCHANGE</v>
          </cell>
          <cell r="Y744" t="str">
            <v>U.S. Dollar</v>
          </cell>
          <cell r="AJ744" t="str">
            <v>E</v>
          </cell>
          <cell r="AR744" t="str">
            <v>T-NA.FG</v>
          </cell>
        </row>
        <row r="745">
          <cell r="A745" t="str">
            <v>T-NA.FH</v>
          </cell>
          <cell r="B745" t="str">
            <v>NA June 1997 40 Calls</v>
          </cell>
          <cell r="C745" t="str">
            <v>CAL</v>
          </cell>
          <cell r="D745">
            <v>100</v>
          </cell>
          <cell r="F745" t="str">
            <v>NYSE</v>
          </cell>
          <cell r="G745" t="str">
            <v>FOOD</v>
          </cell>
          <cell r="H745" t="str">
            <v>USA</v>
          </cell>
          <cell r="N745" t="str">
            <v>T-NA.FH</v>
          </cell>
          <cell r="O745">
            <v>40</v>
          </cell>
          <cell r="P745">
            <v>35601</v>
          </cell>
          <cell r="Q745" t="str">
            <v>T-NA</v>
          </cell>
          <cell r="R745" t="str">
            <v>USD</v>
          </cell>
          <cell r="S745" t="str">
            <v>Call Option</v>
          </cell>
          <cell r="U745" t="str">
            <v>Food</v>
          </cell>
          <cell r="V745" t="str">
            <v>UNITED STATES OF AMERICA</v>
          </cell>
          <cell r="W745" t="str">
            <v>NEW YORK STOCK EXCHANGE</v>
          </cell>
          <cell r="Y745" t="str">
            <v>U.S. Dollar</v>
          </cell>
          <cell r="AJ745" t="str">
            <v>E</v>
          </cell>
          <cell r="AR745" t="str">
            <v>T-NA.FH</v>
          </cell>
        </row>
        <row r="746">
          <cell r="A746" t="str">
            <v>T-NA.MF</v>
          </cell>
          <cell r="B746" t="str">
            <v>Nabisco Jan. 1996 30 Calls</v>
          </cell>
          <cell r="C746" t="str">
            <v>CAL</v>
          </cell>
          <cell r="D746">
            <v>100</v>
          </cell>
          <cell r="F746" t="str">
            <v>NYSE</v>
          </cell>
          <cell r="G746" t="str">
            <v>FOOD</v>
          </cell>
          <cell r="H746" t="str">
            <v>USA</v>
          </cell>
          <cell r="N746" t="str">
            <v>T-NA.MF</v>
          </cell>
          <cell r="O746">
            <v>30</v>
          </cell>
          <cell r="P746">
            <v>35083</v>
          </cell>
          <cell r="Q746" t="str">
            <v>T-NA</v>
          </cell>
          <cell r="R746" t="str">
            <v>USD</v>
          </cell>
          <cell r="S746" t="str">
            <v>Call Option</v>
          </cell>
          <cell r="U746" t="str">
            <v>Food</v>
          </cell>
          <cell r="V746" t="str">
            <v>UNITED STATES OF AMERICA</v>
          </cell>
          <cell r="W746" t="str">
            <v>NEW YORK STOCK EXCHANGE</v>
          </cell>
          <cell r="Y746" t="str">
            <v>U.S. Dollar</v>
          </cell>
          <cell r="AJ746" t="str">
            <v>E</v>
          </cell>
          <cell r="AR746" t="str">
            <v>T-NA.MF</v>
          </cell>
        </row>
        <row r="747">
          <cell r="A747" t="str">
            <v>T-NA.RH</v>
          </cell>
          <cell r="B747" t="str">
            <v>NA June 1997 40 Puts</v>
          </cell>
          <cell r="C747" t="str">
            <v>PUT</v>
          </cell>
          <cell r="D747">
            <v>100</v>
          </cell>
          <cell r="F747" t="str">
            <v>NYSE</v>
          </cell>
          <cell r="G747" t="str">
            <v>FOOD</v>
          </cell>
          <cell r="H747" t="str">
            <v>USA</v>
          </cell>
          <cell r="N747" t="str">
            <v>T-NA.RH</v>
          </cell>
          <cell r="O747">
            <v>40</v>
          </cell>
          <cell r="P747">
            <v>35601</v>
          </cell>
          <cell r="Q747" t="str">
            <v>T-NA</v>
          </cell>
          <cell r="R747" t="str">
            <v>USD</v>
          </cell>
          <cell r="S747" t="str">
            <v>Put Option</v>
          </cell>
          <cell r="U747" t="str">
            <v>Food</v>
          </cell>
          <cell r="V747" t="str">
            <v>UNITED STATES OF AMERICA</v>
          </cell>
          <cell r="W747" t="str">
            <v>NEW YORK STOCK EXCHANGE</v>
          </cell>
          <cell r="Y747" t="str">
            <v>U.S. Dollar</v>
          </cell>
          <cell r="AJ747" t="str">
            <v>E</v>
          </cell>
          <cell r="AR747" t="str">
            <v>T-NA.RH</v>
          </cell>
        </row>
        <row r="748">
          <cell r="A748" t="str">
            <v>T-NA.SH</v>
          </cell>
          <cell r="B748" t="str">
            <v>NA July 1997 40 Puts</v>
          </cell>
          <cell r="C748" t="str">
            <v>PUT</v>
          </cell>
          <cell r="D748">
            <v>100</v>
          </cell>
          <cell r="F748" t="str">
            <v>NYSE</v>
          </cell>
          <cell r="G748" t="str">
            <v>FOOD</v>
          </cell>
          <cell r="H748" t="str">
            <v>USA</v>
          </cell>
          <cell r="N748" t="str">
            <v>T-NA.SH</v>
          </cell>
          <cell r="O748">
            <v>40</v>
          </cell>
          <cell r="P748">
            <v>35629</v>
          </cell>
          <cell r="Q748" t="str">
            <v>T-NA</v>
          </cell>
          <cell r="R748" t="str">
            <v>USD</v>
          </cell>
          <cell r="S748" t="str">
            <v>Put Option</v>
          </cell>
          <cell r="U748" t="str">
            <v>Food</v>
          </cell>
          <cell r="V748" t="str">
            <v>UNITED STATES OF AMERICA</v>
          </cell>
          <cell r="W748" t="str">
            <v>NEW YORK STOCK EXCHANGE</v>
          </cell>
          <cell r="Y748" t="str">
            <v>U.S. Dollar</v>
          </cell>
          <cell r="AJ748" t="str">
            <v>E</v>
          </cell>
          <cell r="AR748" t="str">
            <v>T-NA.SH</v>
          </cell>
        </row>
        <row r="749">
          <cell r="A749" t="str">
            <v>T-NAFD</v>
          </cell>
          <cell r="B749" t="str">
            <v xml:space="preserve">Nature Food Centers </v>
          </cell>
          <cell r="C749" t="str">
            <v>STK</v>
          </cell>
          <cell r="D749">
            <v>1</v>
          </cell>
          <cell r="F749" t="str">
            <v>OTC</v>
          </cell>
          <cell r="G749" t="str">
            <v>RETA</v>
          </cell>
          <cell r="H749" t="str">
            <v>USA</v>
          </cell>
          <cell r="N749" t="str">
            <v>T-NAFD</v>
          </cell>
          <cell r="R749" t="str">
            <v>USD</v>
          </cell>
          <cell r="S749" t="str">
            <v>Stock</v>
          </cell>
          <cell r="U749" t="str">
            <v>Retail</v>
          </cell>
          <cell r="V749" t="str">
            <v>UNITED STATES OF AMERICA</v>
          </cell>
          <cell r="W749" t="str">
            <v>OVER THE COUNTER</v>
          </cell>
          <cell r="Y749" t="str">
            <v>U.S. Dollar</v>
          </cell>
          <cell r="AJ749" t="str">
            <v>E</v>
          </cell>
        </row>
        <row r="750">
          <cell r="A750" t="str">
            <v>T-NAN</v>
          </cell>
          <cell r="B750" t="str">
            <v>Nantucket Industries</v>
          </cell>
          <cell r="C750" t="str">
            <v>STK</v>
          </cell>
          <cell r="D750">
            <v>1</v>
          </cell>
          <cell r="F750" t="str">
            <v>NYSE</v>
          </cell>
          <cell r="G750" t="str">
            <v>CONS</v>
          </cell>
          <cell r="H750" t="str">
            <v>USA</v>
          </cell>
          <cell r="N750" t="str">
            <v>T-NAN</v>
          </cell>
          <cell r="R750" t="str">
            <v>USD</v>
          </cell>
          <cell r="S750" t="str">
            <v>Stock</v>
          </cell>
          <cell r="U750" t="str">
            <v>Consumer Goods</v>
          </cell>
          <cell r="V750" t="str">
            <v>UNITED STATES OF AMERICA</v>
          </cell>
          <cell r="W750" t="str">
            <v>NEW YORK STOCK EXCHANGE</v>
          </cell>
          <cell r="Y750" t="str">
            <v>U.S. Dollar</v>
          </cell>
          <cell r="AJ750" t="str">
            <v>E</v>
          </cell>
        </row>
        <row r="751">
          <cell r="A751" t="str">
            <v>T-NAQ.IH</v>
          </cell>
          <cell r="B751" t="str">
            <v>Northwest Air Sep 1996 40 Calls</v>
          </cell>
          <cell r="C751" t="str">
            <v>CAL</v>
          </cell>
          <cell r="D751">
            <v>100</v>
          </cell>
          <cell r="F751" t="str">
            <v>NYSE</v>
          </cell>
          <cell r="G751" t="str">
            <v>AIRL</v>
          </cell>
          <cell r="H751" t="str">
            <v>USA</v>
          </cell>
          <cell r="N751" t="str">
            <v>T-NAQ.IH</v>
          </cell>
          <cell r="O751">
            <v>40</v>
          </cell>
          <cell r="P751">
            <v>35328</v>
          </cell>
          <cell r="Q751" t="str">
            <v>T-NWAC</v>
          </cell>
          <cell r="R751" t="str">
            <v>USD</v>
          </cell>
          <cell r="S751" t="str">
            <v>Call Option</v>
          </cell>
          <cell r="U751" t="str">
            <v>Airlines</v>
          </cell>
          <cell r="V751" t="str">
            <v>UNITED STATES OF AMERICA</v>
          </cell>
          <cell r="W751" t="str">
            <v>NEW YORK STOCK EXCHANGE</v>
          </cell>
          <cell r="Y751" t="str">
            <v>U.S. Dollar</v>
          </cell>
          <cell r="AJ751" t="str">
            <v>E</v>
          </cell>
          <cell r="AR751" t="str">
            <v>T-NAQ.IH</v>
          </cell>
        </row>
        <row r="752">
          <cell r="A752" t="str">
            <v>T-NAQ.SG</v>
          </cell>
          <cell r="B752" t="str">
            <v>Northwest Air July 1996 35 Puts</v>
          </cell>
          <cell r="C752" t="str">
            <v>PUT</v>
          </cell>
          <cell r="D752">
            <v>100</v>
          </cell>
          <cell r="F752" t="str">
            <v>NYSE</v>
          </cell>
          <cell r="G752" t="str">
            <v>AIRL</v>
          </cell>
          <cell r="H752" t="str">
            <v>USA</v>
          </cell>
          <cell r="N752" t="str">
            <v>T-NAQ.SG</v>
          </cell>
          <cell r="O752">
            <v>35</v>
          </cell>
          <cell r="P752">
            <v>35265</v>
          </cell>
          <cell r="Q752" t="str">
            <v>T-NWAC</v>
          </cell>
          <cell r="R752" t="str">
            <v>USD</v>
          </cell>
          <cell r="S752" t="str">
            <v>Put Option</v>
          </cell>
          <cell r="U752" t="str">
            <v>Airlines</v>
          </cell>
          <cell r="V752" t="str">
            <v>UNITED STATES OF AMERICA</v>
          </cell>
          <cell r="W752" t="str">
            <v>NEW YORK STOCK EXCHANGE</v>
          </cell>
          <cell r="Y752" t="str">
            <v>U.S. Dollar</v>
          </cell>
          <cell r="AJ752" t="str">
            <v>E</v>
          </cell>
          <cell r="AR752" t="str">
            <v>T-NAQ.SG</v>
          </cell>
        </row>
        <row r="753">
          <cell r="A753" t="str">
            <v>T-NAQ.TG</v>
          </cell>
          <cell r="B753" t="str">
            <v>Northwest Air Aug 1996 35 Puts</v>
          </cell>
          <cell r="C753" t="str">
            <v>PUT</v>
          </cell>
          <cell r="D753">
            <v>100</v>
          </cell>
          <cell r="F753" t="str">
            <v>NYSE</v>
          </cell>
          <cell r="G753" t="str">
            <v>AIRL</v>
          </cell>
          <cell r="H753" t="str">
            <v>USA</v>
          </cell>
          <cell r="N753" t="str">
            <v>T-NAQ.TG</v>
          </cell>
          <cell r="O753">
            <v>35</v>
          </cell>
          <cell r="P753">
            <v>35293</v>
          </cell>
          <cell r="Q753" t="str">
            <v>T-NWAC</v>
          </cell>
          <cell r="R753" t="str">
            <v>USD</v>
          </cell>
          <cell r="S753" t="str">
            <v>Put Option</v>
          </cell>
          <cell r="U753" t="str">
            <v>Airlines</v>
          </cell>
          <cell r="V753" t="str">
            <v>UNITED STATES OF AMERICA</v>
          </cell>
          <cell r="W753" t="str">
            <v>NEW YORK STOCK EXCHANGE</v>
          </cell>
          <cell r="Y753" t="str">
            <v>U.S. Dollar</v>
          </cell>
          <cell r="AJ753" t="str">
            <v>E</v>
          </cell>
          <cell r="AR753" t="str">
            <v>T-NAQ.TG</v>
          </cell>
        </row>
        <row r="754">
          <cell r="A754" t="str">
            <v>T-NAQ.TH</v>
          </cell>
          <cell r="B754" t="str">
            <v>Northwest Air Aug 1996 40 Puts</v>
          </cell>
          <cell r="C754" t="str">
            <v>PUT</v>
          </cell>
          <cell r="D754">
            <v>100</v>
          </cell>
          <cell r="F754" t="str">
            <v>NYSE</v>
          </cell>
          <cell r="G754" t="str">
            <v>AIRL</v>
          </cell>
          <cell r="H754" t="str">
            <v>USA</v>
          </cell>
          <cell r="N754" t="str">
            <v>T-NAQ.TH</v>
          </cell>
          <cell r="O754">
            <v>40</v>
          </cell>
          <cell r="P754">
            <v>35293</v>
          </cell>
          <cell r="Q754" t="str">
            <v>T-NWAC</v>
          </cell>
          <cell r="R754" t="str">
            <v>USD</v>
          </cell>
          <cell r="S754" t="str">
            <v>Put Option</v>
          </cell>
          <cell r="U754" t="str">
            <v>Airlines</v>
          </cell>
          <cell r="V754" t="str">
            <v>UNITED STATES OF AMERICA</v>
          </cell>
          <cell r="W754" t="str">
            <v>NEW YORK STOCK EXCHANGE</v>
          </cell>
          <cell r="Y754" t="str">
            <v>U.S. Dollar</v>
          </cell>
          <cell r="AJ754" t="str">
            <v>E</v>
          </cell>
          <cell r="AR754" t="str">
            <v>T-NAQ.TH</v>
          </cell>
        </row>
        <row r="755">
          <cell r="A755" t="str">
            <v>T-NAQ.UG</v>
          </cell>
          <cell r="B755" t="str">
            <v>Northwest Air Sep 1996 35 Puts</v>
          </cell>
          <cell r="C755" t="str">
            <v>PUT</v>
          </cell>
          <cell r="D755">
            <v>100</v>
          </cell>
          <cell r="F755" t="str">
            <v>NYSE</v>
          </cell>
          <cell r="G755" t="str">
            <v>AIRL</v>
          </cell>
          <cell r="H755" t="str">
            <v>USA</v>
          </cell>
          <cell r="N755" t="str">
            <v>T-NAQ.UG</v>
          </cell>
          <cell r="O755">
            <v>35</v>
          </cell>
          <cell r="P755">
            <v>35328</v>
          </cell>
          <cell r="Q755" t="str">
            <v>T-NWAC</v>
          </cell>
          <cell r="R755" t="str">
            <v>USD</v>
          </cell>
          <cell r="S755" t="str">
            <v>Put Option</v>
          </cell>
          <cell r="U755" t="str">
            <v>Airlines</v>
          </cell>
          <cell r="V755" t="str">
            <v>UNITED STATES OF AMERICA</v>
          </cell>
          <cell r="W755" t="str">
            <v>NEW YORK STOCK EXCHANGE</v>
          </cell>
          <cell r="Y755" t="str">
            <v>U.S. Dollar</v>
          </cell>
          <cell r="AJ755" t="str">
            <v>E</v>
          </cell>
          <cell r="AR755" t="str">
            <v>T-NAQ.UG</v>
          </cell>
        </row>
        <row r="756">
          <cell r="A756" t="str">
            <v>T-NAQ.UH</v>
          </cell>
          <cell r="B756" t="str">
            <v>Northwest Air Sep 1996 40 Puts</v>
          </cell>
          <cell r="C756" t="str">
            <v>PUT</v>
          </cell>
          <cell r="D756">
            <v>100</v>
          </cell>
          <cell r="F756" t="str">
            <v>NYSE</v>
          </cell>
          <cell r="G756" t="str">
            <v>AIRL</v>
          </cell>
          <cell r="H756" t="str">
            <v>USA</v>
          </cell>
          <cell r="N756" t="str">
            <v>T-NAQ.UH</v>
          </cell>
          <cell r="O756">
            <v>40</v>
          </cell>
          <cell r="P756">
            <v>35328</v>
          </cell>
          <cell r="Q756" t="str">
            <v>T-NWAC</v>
          </cell>
          <cell r="R756" t="str">
            <v>USD</v>
          </cell>
          <cell r="S756" t="str">
            <v>Put Option</v>
          </cell>
          <cell r="U756" t="str">
            <v>Airlines</v>
          </cell>
          <cell r="V756" t="str">
            <v>UNITED STATES OF AMERICA</v>
          </cell>
          <cell r="W756" t="str">
            <v>NEW YORK STOCK EXCHANGE</v>
          </cell>
          <cell r="Y756" t="str">
            <v>U.S. Dollar</v>
          </cell>
          <cell r="AJ756" t="str">
            <v>E</v>
          </cell>
          <cell r="AR756" t="str">
            <v>T-NAQ.UH</v>
          </cell>
        </row>
        <row r="757">
          <cell r="A757" t="str">
            <v>T-NAQ.VH</v>
          </cell>
          <cell r="B757" t="str">
            <v>NWAC Oct 1996 40 Puts</v>
          </cell>
          <cell r="C757" t="str">
            <v>PUT</v>
          </cell>
          <cell r="D757">
            <v>100</v>
          </cell>
          <cell r="F757" t="str">
            <v>NYSE</v>
          </cell>
          <cell r="G757" t="str">
            <v>AIRL</v>
          </cell>
          <cell r="H757" t="str">
            <v>USA</v>
          </cell>
          <cell r="N757" t="str">
            <v>T-NAQ.VH</v>
          </cell>
          <cell r="O757">
            <v>40</v>
          </cell>
          <cell r="P757">
            <v>35356</v>
          </cell>
          <cell r="Q757" t="str">
            <v>T-NWAC</v>
          </cell>
          <cell r="R757" t="str">
            <v>USD</v>
          </cell>
          <cell r="S757" t="str">
            <v>Put Option</v>
          </cell>
          <cell r="U757" t="str">
            <v>Airlines</v>
          </cell>
          <cell r="V757" t="str">
            <v>UNITED STATES OF AMERICA</v>
          </cell>
          <cell r="W757" t="str">
            <v>NEW YORK STOCK EXCHANGE</v>
          </cell>
          <cell r="Y757" t="str">
            <v>U.S. Dollar</v>
          </cell>
          <cell r="AJ757" t="str">
            <v>E</v>
          </cell>
          <cell r="AR757" t="str">
            <v>T-NAQ.VH</v>
          </cell>
        </row>
        <row r="758">
          <cell r="A758" t="str">
            <v>T-NAQ.XG</v>
          </cell>
          <cell r="B758" t="str">
            <v>NWAC Dec 1997 35 Puts</v>
          </cell>
          <cell r="C758" t="str">
            <v>PUT</v>
          </cell>
          <cell r="D758">
            <v>100</v>
          </cell>
          <cell r="F758" t="str">
            <v>NYSE</v>
          </cell>
          <cell r="G758" t="str">
            <v>AIRL</v>
          </cell>
          <cell r="H758" t="str">
            <v>USA</v>
          </cell>
          <cell r="N758" t="str">
            <v>T-NAQ.XG</v>
          </cell>
          <cell r="O758">
            <v>35</v>
          </cell>
          <cell r="P758">
            <v>35783</v>
          </cell>
          <cell r="Q758" t="str">
            <v>T-NWAC</v>
          </cell>
          <cell r="R758" t="str">
            <v>USD</v>
          </cell>
          <cell r="S758" t="str">
            <v>Put Option</v>
          </cell>
          <cell r="U758" t="str">
            <v>Airlines</v>
          </cell>
          <cell r="V758" t="str">
            <v>UNITED STATES OF AMERICA</v>
          </cell>
          <cell r="W758" t="str">
            <v>NEW YORK STOCK EXCHANGE</v>
          </cell>
          <cell r="Y758" t="str">
            <v>U.S. Dollar</v>
          </cell>
          <cell r="AJ758" t="str">
            <v>E</v>
          </cell>
          <cell r="AR758" t="str">
            <v>T-NAQ.XG</v>
          </cell>
        </row>
        <row r="759">
          <cell r="A759" t="str">
            <v>T-NAQ.XH</v>
          </cell>
          <cell r="B759" t="str">
            <v>NWAC Dec 1996/7 40 Puts</v>
          </cell>
          <cell r="C759" t="str">
            <v>PUT</v>
          </cell>
          <cell r="D759">
            <v>100</v>
          </cell>
          <cell r="F759" t="str">
            <v>NYSE</v>
          </cell>
          <cell r="G759" t="str">
            <v>AIRL</v>
          </cell>
          <cell r="H759" t="str">
            <v>USA</v>
          </cell>
          <cell r="N759" t="str">
            <v>T-NAQ.XH</v>
          </cell>
          <cell r="O759">
            <v>40</v>
          </cell>
          <cell r="P759">
            <v>35783</v>
          </cell>
          <cell r="Q759" t="str">
            <v>T-NWAC</v>
          </cell>
          <cell r="R759" t="str">
            <v>USD</v>
          </cell>
          <cell r="S759" t="str">
            <v>Put Option</v>
          </cell>
          <cell r="U759" t="str">
            <v>Airlines</v>
          </cell>
          <cell r="V759" t="str">
            <v>UNITED STATES OF AMERICA</v>
          </cell>
          <cell r="W759" t="str">
            <v>NEW YORK STOCK EXCHANGE</v>
          </cell>
          <cell r="Y759" t="str">
            <v>U.S. Dollar</v>
          </cell>
          <cell r="AJ759" t="str">
            <v>E</v>
          </cell>
          <cell r="AR759" t="str">
            <v>T-NAQ.XH</v>
          </cell>
        </row>
        <row r="760">
          <cell r="A760" t="str">
            <v>T-NDB</v>
          </cell>
          <cell r="B760" t="str">
            <v>National Discount Brokers</v>
          </cell>
          <cell r="C760" t="str">
            <v>STK</v>
          </cell>
          <cell r="D760">
            <v>1</v>
          </cell>
          <cell r="F760" t="str">
            <v>NYSE</v>
          </cell>
          <cell r="G760" t="str">
            <v>INET</v>
          </cell>
          <cell r="H760" t="str">
            <v>USA</v>
          </cell>
          <cell r="N760" t="str">
            <v>T-NDB</v>
          </cell>
          <cell r="R760" t="str">
            <v>USD</v>
          </cell>
          <cell r="S760" t="str">
            <v>Stock</v>
          </cell>
          <cell r="U760" t="str">
            <v>Internet</v>
          </cell>
          <cell r="V760" t="str">
            <v>UNITED STATES OF AMERICA</v>
          </cell>
          <cell r="W760" t="str">
            <v>NEW YORK STOCK EXCHANGE</v>
          </cell>
          <cell r="Y760" t="str">
            <v>U.S. Dollar</v>
          </cell>
          <cell r="AJ760" t="str">
            <v>E</v>
          </cell>
          <cell r="AR760" t="str">
            <v>T-NDB</v>
          </cell>
        </row>
        <row r="761">
          <cell r="A761" t="str">
            <v>T-NGCO</v>
          </cell>
          <cell r="B761" t="str">
            <v>National Gypsum Co.</v>
          </cell>
          <cell r="C761" t="str">
            <v>STK</v>
          </cell>
          <cell r="D761">
            <v>1</v>
          </cell>
          <cell r="F761" t="str">
            <v>OTC</v>
          </cell>
          <cell r="G761" t="str">
            <v>INDL</v>
          </cell>
          <cell r="H761" t="str">
            <v>USA</v>
          </cell>
          <cell r="N761" t="str">
            <v>T-NGCO</v>
          </cell>
          <cell r="R761" t="str">
            <v>USD</v>
          </cell>
          <cell r="S761" t="str">
            <v>Stock</v>
          </cell>
          <cell r="U761" t="str">
            <v>Industrial</v>
          </cell>
          <cell r="V761" t="str">
            <v>UNITED STATES OF AMERICA</v>
          </cell>
          <cell r="W761" t="str">
            <v>OVER THE COUNTER</v>
          </cell>
          <cell r="Y761" t="str">
            <v>U.S. Dollar</v>
          </cell>
          <cell r="AJ761" t="str">
            <v>E</v>
          </cell>
        </row>
        <row r="762">
          <cell r="A762" t="str">
            <v>T-NIIS</v>
          </cell>
          <cell r="B762" t="str">
            <v xml:space="preserve">New Image Industries </v>
          </cell>
          <cell r="C762" t="str">
            <v>STK</v>
          </cell>
          <cell r="D762">
            <v>1</v>
          </cell>
          <cell r="F762" t="str">
            <v>OTC</v>
          </cell>
          <cell r="G762" t="str">
            <v>MEDS</v>
          </cell>
          <cell r="H762" t="str">
            <v>USA</v>
          </cell>
          <cell r="N762" t="str">
            <v>T-NIIS</v>
          </cell>
          <cell r="R762" t="str">
            <v>USD</v>
          </cell>
          <cell r="S762" t="str">
            <v>Stock</v>
          </cell>
          <cell r="U762" t="str">
            <v>Medical Supplies</v>
          </cell>
          <cell r="V762" t="str">
            <v>UNITED STATES OF AMERICA</v>
          </cell>
          <cell r="W762" t="str">
            <v>OVER THE COUNTER</v>
          </cell>
          <cell r="Y762" t="str">
            <v>U.S. Dollar</v>
          </cell>
          <cell r="AJ762" t="str">
            <v>E</v>
          </cell>
        </row>
        <row r="763">
          <cell r="A763" t="str">
            <v>T-NME</v>
          </cell>
          <cell r="B763" t="str">
            <v>National Medical Enterprises</v>
          </cell>
          <cell r="C763" t="str">
            <v>STK</v>
          </cell>
          <cell r="D763">
            <v>1</v>
          </cell>
          <cell r="F763" t="str">
            <v>NYSE</v>
          </cell>
          <cell r="G763" t="str">
            <v>HOSP</v>
          </cell>
          <cell r="H763" t="str">
            <v>USA</v>
          </cell>
          <cell r="N763" t="str">
            <v>T-NME</v>
          </cell>
          <cell r="R763" t="str">
            <v>USD</v>
          </cell>
          <cell r="S763" t="str">
            <v>Stock</v>
          </cell>
          <cell r="U763" t="str">
            <v>Hospital</v>
          </cell>
          <cell r="V763" t="str">
            <v>UNITED STATES OF AMERICA</v>
          </cell>
          <cell r="W763" t="str">
            <v>NEW YORK STOCK EXCHANGE</v>
          </cell>
          <cell r="Y763" t="str">
            <v>U.S. Dollar</v>
          </cell>
          <cell r="AJ763" t="str">
            <v>E</v>
          </cell>
        </row>
        <row r="764">
          <cell r="A764" t="str">
            <v>T-NOV</v>
          </cell>
          <cell r="B764" t="str">
            <v xml:space="preserve">Novacare, Inc. </v>
          </cell>
          <cell r="C764" t="str">
            <v>STK</v>
          </cell>
          <cell r="D764">
            <v>1</v>
          </cell>
          <cell r="F764" t="str">
            <v>NYSE</v>
          </cell>
          <cell r="G764" t="str">
            <v>HOSP</v>
          </cell>
          <cell r="H764" t="str">
            <v>USA</v>
          </cell>
          <cell r="N764" t="str">
            <v>T-NOV</v>
          </cell>
          <cell r="R764" t="str">
            <v>USD</v>
          </cell>
          <cell r="S764" t="str">
            <v>Stock</v>
          </cell>
          <cell r="U764" t="str">
            <v>Hospital</v>
          </cell>
          <cell r="V764" t="str">
            <v>UNITED STATES OF AMERICA</v>
          </cell>
          <cell r="W764" t="str">
            <v>NEW YORK STOCK EXCHANGE</v>
          </cell>
          <cell r="Y764" t="str">
            <v>U.S. Dollar</v>
          </cell>
          <cell r="AJ764" t="str">
            <v>E</v>
          </cell>
        </row>
        <row r="765">
          <cell r="A765" t="str">
            <v>T-NSSI</v>
          </cell>
          <cell r="B765" t="str">
            <v>Nuclear Support Services</v>
          </cell>
          <cell r="C765" t="str">
            <v>STK</v>
          </cell>
          <cell r="D765">
            <v>1</v>
          </cell>
          <cell r="F765" t="str">
            <v>OTC</v>
          </cell>
          <cell r="G765" t="str">
            <v>TECH</v>
          </cell>
          <cell r="H765" t="str">
            <v>USA</v>
          </cell>
          <cell r="N765" t="str">
            <v>T-NSSI</v>
          </cell>
          <cell r="R765" t="str">
            <v>USD</v>
          </cell>
          <cell r="S765" t="str">
            <v>Stock</v>
          </cell>
          <cell r="U765" t="str">
            <v>Technology</v>
          </cell>
          <cell r="V765" t="str">
            <v>UNITED STATES OF AMERICA</v>
          </cell>
          <cell r="W765" t="str">
            <v>OVER THE COUNTER</v>
          </cell>
          <cell r="Y765" t="str">
            <v>U.S. Dollar</v>
          </cell>
          <cell r="AJ765" t="str">
            <v>E</v>
          </cell>
        </row>
        <row r="766">
          <cell r="A766" t="str">
            <v>T-NU</v>
          </cell>
          <cell r="B766" t="str">
            <v>Northeast Utilities</v>
          </cell>
          <cell r="C766" t="str">
            <v>STK</v>
          </cell>
          <cell r="D766">
            <v>1</v>
          </cell>
          <cell r="F766" t="str">
            <v>NYSE</v>
          </cell>
          <cell r="G766" t="str">
            <v>UTIL</v>
          </cell>
          <cell r="H766" t="str">
            <v>USA</v>
          </cell>
          <cell r="N766" t="str">
            <v>T-NU</v>
          </cell>
          <cell r="R766" t="str">
            <v>USD</v>
          </cell>
          <cell r="S766" t="str">
            <v>Stock</v>
          </cell>
          <cell r="U766" t="str">
            <v>Utility</v>
          </cell>
          <cell r="V766" t="str">
            <v>UNITED STATES OF AMERICA</v>
          </cell>
          <cell r="W766" t="str">
            <v>NEW YORK STOCK EXCHANGE</v>
          </cell>
          <cell r="Y766" t="str">
            <v>U.S. Dollar</v>
          </cell>
          <cell r="AJ766" t="str">
            <v>E</v>
          </cell>
        </row>
        <row r="767">
          <cell r="A767" t="str">
            <v>T-NUE</v>
          </cell>
          <cell r="B767" t="str">
            <v xml:space="preserve">Nucor Corp.        </v>
          </cell>
          <cell r="C767" t="str">
            <v>STK</v>
          </cell>
          <cell r="D767">
            <v>1</v>
          </cell>
          <cell r="F767" t="str">
            <v>NYSE</v>
          </cell>
          <cell r="G767" t="str">
            <v>METL</v>
          </cell>
          <cell r="H767" t="str">
            <v>USA</v>
          </cell>
          <cell r="N767" t="str">
            <v>T-NUE</v>
          </cell>
          <cell r="R767" t="str">
            <v>USD</v>
          </cell>
          <cell r="S767" t="str">
            <v>Stock</v>
          </cell>
          <cell r="U767" t="str">
            <v>Metals</v>
          </cell>
          <cell r="V767" t="str">
            <v>UNITED STATES OF AMERICA</v>
          </cell>
          <cell r="W767" t="str">
            <v>NEW YORK STOCK EXCHANGE</v>
          </cell>
          <cell r="Y767" t="str">
            <v>U.S. Dollar</v>
          </cell>
          <cell r="AJ767" t="str">
            <v>E</v>
          </cell>
        </row>
        <row r="768">
          <cell r="A768" t="str">
            <v>T-NVAL</v>
          </cell>
          <cell r="B768" t="str">
            <v xml:space="preserve">National Vision Assoc. Ltd.  </v>
          </cell>
          <cell r="C768" t="str">
            <v>STK</v>
          </cell>
          <cell r="D768">
            <v>1</v>
          </cell>
          <cell r="F768" t="str">
            <v>OTC</v>
          </cell>
          <cell r="G768" t="str">
            <v>RETA</v>
          </cell>
          <cell r="H768" t="str">
            <v>USA</v>
          </cell>
          <cell r="N768" t="str">
            <v>T-NVAL</v>
          </cell>
          <cell r="R768" t="str">
            <v>USD</v>
          </cell>
          <cell r="S768" t="str">
            <v>Stock</v>
          </cell>
          <cell r="U768" t="str">
            <v>Retail</v>
          </cell>
          <cell r="V768" t="str">
            <v>UNITED STATES OF AMERICA</v>
          </cell>
          <cell r="W768" t="str">
            <v>OVER THE COUNTER</v>
          </cell>
          <cell r="Y768" t="str">
            <v>U.S. Dollar</v>
          </cell>
          <cell r="AJ768" t="str">
            <v>E</v>
          </cell>
        </row>
        <row r="769">
          <cell r="A769" t="str">
            <v>T-NVCR</v>
          </cell>
          <cell r="B769" t="str">
            <v xml:space="preserve">Novacare Corp.     </v>
          </cell>
          <cell r="C769" t="str">
            <v>STK</v>
          </cell>
          <cell r="D769">
            <v>1</v>
          </cell>
          <cell r="F769" t="str">
            <v>OTC</v>
          </cell>
          <cell r="G769" t="str">
            <v>HEAL</v>
          </cell>
          <cell r="H769" t="str">
            <v>USA</v>
          </cell>
          <cell r="N769" t="str">
            <v>T-NVCR</v>
          </cell>
          <cell r="R769" t="str">
            <v>USD</v>
          </cell>
          <cell r="S769" t="str">
            <v>Stock</v>
          </cell>
          <cell r="U769" t="str">
            <v>Healthcare</v>
          </cell>
          <cell r="V769" t="str">
            <v>UNITED STATES OF AMERICA</v>
          </cell>
          <cell r="W769" t="str">
            <v>OVER THE COUNTER</v>
          </cell>
          <cell r="Y769" t="str">
            <v>U.S. Dollar</v>
          </cell>
          <cell r="AJ769" t="str">
            <v>E</v>
          </cell>
        </row>
        <row r="770">
          <cell r="A770" t="str">
            <v>T-NWAC</v>
          </cell>
          <cell r="B770" t="str">
            <v>Northwest Airlines</v>
          </cell>
          <cell r="C770" t="str">
            <v>STK</v>
          </cell>
          <cell r="D770">
            <v>1</v>
          </cell>
          <cell r="F770" t="str">
            <v>OTC</v>
          </cell>
          <cell r="G770" t="str">
            <v>AIRL</v>
          </cell>
          <cell r="H770" t="str">
            <v>USA</v>
          </cell>
          <cell r="N770" t="str">
            <v>T-NWAC</v>
          </cell>
          <cell r="R770" t="str">
            <v>USD</v>
          </cell>
          <cell r="S770" t="str">
            <v>Stock</v>
          </cell>
          <cell r="U770" t="str">
            <v>Airlines</v>
          </cell>
          <cell r="V770" t="str">
            <v>UNITED STATES OF AMERICA</v>
          </cell>
          <cell r="W770" t="str">
            <v>OVER THE COUNTER</v>
          </cell>
          <cell r="Y770" t="str">
            <v>U.S. Dollar</v>
          </cell>
          <cell r="AJ770" t="str">
            <v>E</v>
          </cell>
        </row>
        <row r="771">
          <cell r="A771" t="str">
            <v>T-NWS.P</v>
          </cell>
          <cell r="B771" t="str">
            <v>News Corp Pref ADR</v>
          </cell>
          <cell r="C771" t="str">
            <v>STK</v>
          </cell>
          <cell r="D771">
            <v>1</v>
          </cell>
          <cell r="F771" t="str">
            <v>OTC</v>
          </cell>
          <cell r="G771" t="str">
            <v>ENTM</v>
          </cell>
          <cell r="H771" t="str">
            <v>USA</v>
          </cell>
          <cell r="J771" t="str">
            <v>652487703</v>
          </cell>
          <cell r="N771" t="str">
            <v>T-NWS.P</v>
          </cell>
          <cell r="R771" t="str">
            <v>USD</v>
          </cell>
          <cell r="S771" t="str">
            <v>Stock</v>
          </cell>
          <cell r="U771" t="str">
            <v>Entertainment</v>
          </cell>
          <cell r="V771" t="str">
            <v>UNITED STATES OF AMERICA</v>
          </cell>
          <cell r="W771" t="str">
            <v>OVER THE COUNTER</v>
          </cell>
          <cell r="Y771" t="str">
            <v>U.S. Dollar</v>
          </cell>
          <cell r="AJ771" t="str">
            <v>E</v>
          </cell>
          <cell r="AR771" t="str">
            <v>T-NWS.P</v>
          </cell>
        </row>
        <row r="772">
          <cell r="A772" t="str">
            <v>T-OAK</v>
          </cell>
          <cell r="B772" t="str">
            <v>Oak Industries</v>
          </cell>
          <cell r="C772" t="str">
            <v>STK</v>
          </cell>
          <cell r="D772">
            <v>1</v>
          </cell>
          <cell r="F772" t="str">
            <v>NYSE</v>
          </cell>
          <cell r="G772" t="str">
            <v>ENTM</v>
          </cell>
          <cell r="H772" t="str">
            <v>USA</v>
          </cell>
          <cell r="J772" t="str">
            <v>671400505</v>
          </cell>
          <cell r="N772" t="str">
            <v>T-OAK</v>
          </cell>
          <cell r="R772" t="str">
            <v>USD</v>
          </cell>
          <cell r="S772" t="str">
            <v>Stock</v>
          </cell>
          <cell r="U772" t="str">
            <v>Entertainment</v>
          </cell>
          <cell r="V772" t="str">
            <v>UNITED STATES OF AMERICA</v>
          </cell>
          <cell r="W772" t="str">
            <v>NEW YORK STOCK EXCHANGE</v>
          </cell>
          <cell r="Y772" t="str">
            <v>U.S. Dollar</v>
          </cell>
          <cell r="AJ772" t="str">
            <v>E</v>
          </cell>
          <cell r="AR772" t="str">
            <v>T-OAK</v>
          </cell>
        </row>
        <row r="773">
          <cell r="A773" t="str">
            <v>T-OCA</v>
          </cell>
          <cell r="B773" t="str">
            <v>Orthodontic Centers of America</v>
          </cell>
          <cell r="C773" t="str">
            <v>STK</v>
          </cell>
          <cell r="D773">
            <v>1</v>
          </cell>
          <cell r="F773" t="str">
            <v>NYSE</v>
          </cell>
          <cell r="G773" t="str">
            <v>HEAL</v>
          </cell>
          <cell r="H773" t="str">
            <v>USA</v>
          </cell>
          <cell r="J773" t="str">
            <v>68750P103</v>
          </cell>
          <cell r="N773" t="str">
            <v>T-OCA</v>
          </cell>
          <cell r="R773" t="str">
            <v>USD</v>
          </cell>
          <cell r="S773" t="str">
            <v>Stock</v>
          </cell>
          <cell r="U773" t="str">
            <v>Healthcare</v>
          </cell>
          <cell r="V773" t="str">
            <v>UNITED STATES OF AMERICA</v>
          </cell>
          <cell r="W773" t="str">
            <v>NEW YORK STOCK EXCHANGE</v>
          </cell>
          <cell r="Y773" t="str">
            <v>U.S. Dollar</v>
          </cell>
          <cell r="AJ773" t="str">
            <v>E</v>
          </cell>
          <cell r="AR773" t="str">
            <v>T-OCA</v>
          </cell>
        </row>
        <row r="774">
          <cell r="A774" t="str">
            <v>T-OCA.WW</v>
          </cell>
          <cell r="B774" t="str">
            <v>OCA Nov 1997 17.5 Puts</v>
          </cell>
          <cell r="C774" t="str">
            <v>PUT</v>
          </cell>
          <cell r="D774">
            <v>100</v>
          </cell>
          <cell r="F774" t="str">
            <v>NYSE</v>
          </cell>
          <cell r="G774" t="str">
            <v>HEAL</v>
          </cell>
          <cell r="H774" t="str">
            <v>USA</v>
          </cell>
          <cell r="N774" t="str">
            <v>T-OCA.WW</v>
          </cell>
          <cell r="O774">
            <v>17.5</v>
          </cell>
          <cell r="P774">
            <v>35755</v>
          </cell>
          <cell r="Q774" t="str">
            <v>T-OCA</v>
          </cell>
          <cell r="R774" t="str">
            <v>USD</v>
          </cell>
          <cell r="S774" t="str">
            <v>Put Option</v>
          </cell>
          <cell r="U774" t="str">
            <v>Healthcare</v>
          </cell>
          <cell r="V774" t="str">
            <v>UNITED STATES OF AMERICA</v>
          </cell>
          <cell r="W774" t="str">
            <v>NEW YORK STOCK EXCHANGE</v>
          </cell>
          <cell r="Y774" t="str">
            <v>U.S. Dollar</v>
          </cell>
          <cell r="AJ774" t="str">
            <v>E</v>
          </cell>
          <cell r="AR774" t="str">
            <v>T-OCA.WW</v>
          </cell>
        </row>
        <row r="775">
          <cell r="A775" t="str">
            <v>T-OCA.XW</v>
          </cell>
          <cell r="B775" t="str">
            <v>OCAI Dec 1997 17.5 Puts</v>
          </cell>
          <cell r="C775" t="str">
            <v>PUT</v>
          </cell>
          <cell r="D775">
            <v>100</v>
          </cell>
          <cell r="F775" t="str">
            <v>NYSE</v>
          </cell>
          <cell r="G775" t="str">
            <v>HEAL</v>
          </cell>
          <cell r="H775" t="str">
            <v>USA</v>
          </cell>
          <cell r="N775" t="str">
            <v>T-OCA.XW</v>
          </cell>
          <cell r="O775">
            <v>17.5</v>
          </cell>
          <cell r="P775">
            <v>35783</v>
          </cell>
          <cell r="Q775" t="str">
            <v>T-OCA</v>
          </cell>
          <cell r="R775" t="str">
            <v>USD</v>
          </cell>
          <cell r="S775" t="str">
            <v>Put Option</v>
          </cell>
          <cell r="U775" t="str">
            <v>Healthcare</v>
          </cell>
          <cell r="V775" t="str">
            <v>UNITED STATES OF AMERICA</v>
          </cell>
          <cell r="W775" t="str">
            <v>NEW YORK STOCK EXCHANGE</v>
          </cell>
          <cell r="Y775" t="str">
            <v>U.S. Dollar</v>
          </cell>
          <cell r="AJ775" t="str">
            <v>E</v>
          </cell>
          <cell r="AR775" t="str">
            <v>T-OCA.XW</v>
          </cell>
        </row>
        <row r="776">
          <cell r="A776" t="str">
            <v>T-OCAI</v>
          </cell>
          <cell r="B776" t="str">
            <v>Orthodontic Centers of America</v>
          </cell>
          <cell r="C776" t="str">
            <v>STK</v>
          </cell>
          <cell r="D776">
            <v>1</v>
          </cell>
          <cell r="F776" t="str">
            <v>OTC</v>
          </cell>
          <cell r="G776" t="str">
            <v>HEAL</v>
          </cell>
          <cell r="H776" t="str">
            <v>USA</v>
          </cell>
          <cell r="N776" t="str">
            <v>T-OCAI</v>
          </cell>
          <cell r="R776" t="str">
            <v>USD</v>
          </cell>
          <cell r="S776" t="str">
            <v>Stock</v>
          </cell>
          <cell r="U776" t="str">
            <v>Healthcare</v>
          </cell>
          <cell r="V776" t="str">
            <v>UNITED STATES OF AMERICA</v>
          </cell>
          <cell r="W776" t="str">
            <v>OVER THE COUNTER</v>
          </cell>
          <cell r="Y776" t="str">
            <v>U.S. Dollar</v>
          </cell>
          <cell r="AJ776" t="str">
            <v>E</v>
          </cell>
          <cell r="AR776" t="str">
            <v>T-OCAI</v>
          </cell>
        </row>
        <row r="777">
          <cell r="A777" t="str">
            <v>T-OCAI.C1</v>
          </cell>
          <cell r="B777" t="str">
            <v>OCAI 6/27/96 39.75 Euro Calls</v>
          </cell>
          <cell r="C777" t="str">
            <v>CAL</v>
          </cell>
          <cell r="D777">
            <v>100</v>
          </cell>
          <cell r="F777" t="str">
            <v>OTC</v>
          </cell>
          <cell r="G777" t="str">
            <v>HEAL</v>
          </cell>
          <cell r="H777" t="str">
            <v>USA</v>
          </cell>
          <cell r="N777" t="str">
            <v>T-OCAI.C1</v>
          </cell>
          <cell r="O777">
            <v>39.75</v>
          </cell>
          <cell r="P777">
            <v>35243</v>
          </cell>
          <cell r="Q777" t="str">
            <v>T-OCAI</v>
          </cell>
          <cell r="R777" t="str">
            <v>USD</v>
          </cell>
          <cell r="S777" t="str">
            <v>Call Option</v>
          </cell>
          <cell r="U777" t="str">
            <v>Healthcare</v>
          </cell>
          <cell r="V777" t="str">
            <v>UNITED STATES OF AMERICA</v>
          </cell>
          <cell r="W777" t="str">
            <v>OVER THE COUNTER</v>
          </cell>
          <cell r="Y777" t="str">
            <v>U.S. Dollar</v>
          </cell>
          <cell r="AJ777" t="str">
            <v>E</v>
          </cell>
          <cell r="AR777" t="str">
            <v>T-OCAI.C1</v>
          </cell>
        </row>
        <row r="778">
          <cell r="A778" t="str">
            <v>T-OCAI.P1</v>
          </cell>
          <cell r="B778" t="str">
            <v>OCAI 6/27/96 39.75 Euro Puts</v>
          </cell>
          <cell r="C778" t="str">
            <v>PUT</v>
          </cell>
          <cell r="D778">
            <v>100</v>
          </cell>
          <cell r="F778" t="str">
            <v>OTC</v>
          </cell>
          <cell r="G778" t="str">
            <v>HEAL</v>
          </cell>
          <cell r="H778" t="str">
            <v>USA</v>
          </cell>
          <cell r="N778" t="str">
            <v>T-OCAI.P1</v>
          </cell>
          <cell r="O778">
            <v>39.75</v>
          </cell>
          <cell r="P778">
            <v>35243</v>
          </cell>
          <cell r="Q778" t="str">
            <v>T-OCAI</v>
          </cell>
          <cell r="R778" t="str">
            <v>USD</v>
          </cell>
          <cell r="S778" t="str">
            <v>Put Option</v>
          </cell>
          <cell r="U778" t="str">
            <v>Healthcare</v>
          </cell>
          <cell r="V778" t="str">
            <v>UNITED STATES OF AMERICA</v>
          </cell>
          <cell r="W778" t="str">
            <v>OVER THE COUNTER</v>
          </cell>
          <cell r="Y778" t="str">
            <v>U.S. Dollar</v>
          </cell>
          <cell r="AJ778" t="str">
            <v>E</v>
          </cell>
          <cell r="AR778" t="str">
            <v>T-OCAI.P1</v>
          </cell>
        </row>
        <row r="779">
          <cell r="A779" t="str">
            <v>T-OCIS</v>
          </cell>
          <cell r="B779" t="str">
            <v>Oacis Healthcare</v>
          </cell>
          <cell r="C779" t="str">
            <v>STK</v>
          </cell>
          <cell r="D779">
            <v>1</v>
          </cell>
          <cell r="F779" t="str">
            <v>OTC</v>
          </cell>
          <cell r="G779" t="str">
            <v>INFO</v>
          </cell>
          <cell r="H779" t="str">
            <v>USA</v>
          </cell>
          <cell r="J779" t="str">
            <v>671075109</v>
          </cell>
          <cell r="N779" t="str">
            <v>T-OCIS</v>
          </cell>
          <cell r="R779" t="str">
            <v>USD</v>
          </cell>
          <cell r="S779" t="str">
            <v>Stock</v>
          </cell>
          <cell r="U779" t="str">
            <v>Information Services</v>
          </cell>
          <cell r="V779" t="str">
            <v>UNITED STATES OF AMERICA</v>
          </cell>
          <cell r="W779" t="str">
            <v>OVER THE COUNTER</v>
          </cell>
          <cell r="Y779" t="str">
            <v>U.S. Dollar</v>
          </cell>
          <cell r="AJ779" t="str">
            <v>E</v>
          </cell>
          <cell r="AR779" t="str">
            <v>T-OCIS</v>
          </cell>
        </row>
        <row r="780">
          <cell r="A780" t="str">
            <v>T-OLGC</v>
          </cell>
          <cell r="B780" t="str">
            <v>Orthologic</v>
          </cell>
          <cell r="C780" t="str">
            <v>STK</v>
          </cell>
          <cell r="D780">
            <v>1</v>
          </cell>
          <cell r="F780" t="str">
            <v>OTC</v>
          </cell>
          <cell r="G780" t="str">
            <v>HEAL</v>
          </cell>
          <cell r="H780" t="str">
            <v>USA</v>
          </cell>
          <cell r="N780" t="str">
            <v>T-OLGC</v>
          </cell>
          <cell r="R780" t="str">
            <v>USD</v>
          </cell>
          <cell r="S780" t="str">
            <v>Stock</v>
          </cell>
          <cell r="U780" t="str">
            <v>Healthcare</v>
          </cell>
          <cell r="V780" t="str">
            <v>UNITED STATES OF AMERICA</v>
          </cell>
          <cell r="W780" t="str">
            <v>OVER THE COUNTER</v>
          </cell>
          <cell r="Y780" t="str">
            <v>U.S. Dollar</v>
          </cell>
          <cell r="AJ780" t="str">
            <v>E</v>
          </cell>
          <cell r="AR780" t="str">
            <v>T-OLGC</v>
          </cell>
        </row>
        <row r="781">
          <cell r="A781" t="str">
            <v>T-OQA.CC</v>
          </cell>
          <cell r="B781" t="str">
            <v>OCAI Mar 1997 15 Calls (split adj)</v>
          </cell>
          <cell r="C781" t="str">
            <v>CAL</v>
          </cell>
          <cell r="D781">
            <v>100</v>
          </cell>
          <cell r="F781" t="str">
            <v>NYSE</v>
          </cell>
          <cell r="G781" t="str">
            <v>HEAL</v>
          </cell>
          <cell r="H781" t="str">
            <v>USA</v>
          </cell>
          <cell r="N781" t="str">
            <v>T-OQA.CC</v>
          </cell>
          <cell r="O781">
            <v>15</v>
          </cell>
          <cell r="P781">
            <v>35510</v>
          </cell>
          <cell r="Q781" t="str">
            <v>T-OCAI</v>
          </cell>
          <cell r="R781" t="str">
            <v>USD</v>
          </cell>
          <cell r="S781" t="str">
            <v>Call Option</v>
          </cell>
          <cell r="U781" t="str">
            <v>Healthcare</v>
          </cell>
          <cell r="V781" t="str">
            <v>UNITED STATES OF AMERICA</v>
          </cell>
          <cell r="W781" t="str">
            <v>NEW YORK STOCK EXCHANGE</v>
          </cell>
          <cell r="Y781" t="str">
            <v>U.S. Dollar</v>
          </cell>
          <cell r="AJ781" t="str">
            <v>E</v>
          </cell>
          <cell r="AR781" t="str">
            <v>T-OQA.CC</v>
          </cell>
        </row>
        <row r="782">
          <cell r="A782" t="str">
            <v>T-OQA.CE</v>
          </cell>
          <cell r="B782" t="str">
            <v>OCAI March 1997 25 calls</v>
          </cell>
          <cell r="C782" t="str">
            <v>CAL</v>
          </cell>
          <cell r="D782">
            <v>100</v>
          </cell>
          <cell r="F782" t="str">
            <v>NYSE</v>
          </cell>
          <cell r="G782" t="str">
            <v>HEAL</v>
          </cell>
          <cell r="H782" t="str">
            <v>USA</v>
          </cell>
          <cell r="N782" t="str">
            <v>T-OQA.CE</v>
          </cell>
          <cell r="O782">
            <v>25</v>
          </cell>
          <cell r="P782">
            <v>35504</v>
          </cell>
          <cell r="Q782" t="str">
            <v>T-OCAI</v>
          </cell>
          <cell r="R782" t="str">
            <v>USD</v>
          </cell>
          <cell r="S782" t="str">
            <v>Call Option</v>
          </cell>
          <cell r="U782" t="str">
            <v>Healthcare</v>
          </cell>
          <cell r="V782" t="str">
            <v>UNITED STATES OF AMERICA</v>
          </cell>
          <cell r="W782" t="str">
            <v>NEW YORK STOCK EXCHANGE</v>
          </cell>
          <cell r="Y782" t="str">
            <v>U.S. Dollar</v>
          </cell>
          <cell r="AJ782" t="str">
            <v>E</v>
          </cell>
          <cell r="AR782" t="str">
            <v>T-OQA.CE</v>
          </cell>
        </row>
        <row r="783">
          <cell r="A783" t="str">
            <v>T-OQA.CF</v>
          </cell>
          <cell r="B783" t="str">
            <v>OCAI Mar 1997 30 Calls</v>
          </cell>
          <cell r="C783" t="str">
            <v>CAL</v>
          </cell>
          <cell r="D783">
            <v>100</v>
          </cell>
          <cell r="F783" t="str">
            <v>NYSE</v>
          </cell>
          <cell r="G783" t="str">
            <v>HEAL</v>
          </cell>
          <cell r="H783" t="str">
            <v>USA</v>
          </cell>
          <cell r="N783" t="str">
            <v>T-OQA.CF</v>
          </cell>
          <cell r="O783">
            <v>30</v>
          </cell>
          <cell r="P783">
            <v>35510</v>
          </cell>
          <cell r="Q783" t="str">
            <v>T-OCAI</v>
          </cell>
          <cell r="R783" t="str">
            <v>USD</v>
          </cell>
          <cell r="S783" t="str">
            <v>Call Option</v>
          </cell>
          <cell r="U783" t="str">
            <v>Healthcare</v>
          </cell>
          <cell r="V783" t="str">
            <v>UNITED STATES OF AMERICA</v>
          </cell>
          <cell r="W783" t="str">
            <v>NEW YORK STOCK EXCHANGE</v>
          </cell>
          <cell r="Y783" t="str">
            <v>U.S. Dollar</v>
          </cell>
          <cell r="AJ783" t="str">
            <v>E</v>
          </cell>
          <cell r="AR783" t="str">
            <v>T-OQA.CF</v>
          </cell>
        </row>
        <row r="784">
          <cell r="A784" t="str">
            <v>T-OQA.CV</v>
          </cell>
          <cell r="B784" t="str">
            <v>OCAI Mar 1997 12.5 Calls (split adj)</v>
          </cell>
          <cell r="C784" t="str">
            <v>CAL</v>
          </cell>
          <cell r="D784">
            <v>100</v>
          </cell>
          <cell r="F784" t="str">
            <v>NYSE</v>
          </cell>
          <cell r="G784" t="str">
            <v>HEAL</v>
          </cell>
          <cell r="H784" t="str">
            <v>USA</v>
          </cell>
          <cell r="N784" t="str">
            <v>T-OQA.CV</v>
          </cell>
          <cell r="O784">
            <v>12.5</v>
          </cell>
          <cell r="P784">
            <v>35510</v>
          </cell>
          <cell r="Q784" t="str">
            <v>T-OCAI</v>
          </cell>
          <cell r="R784" t="str">
            <v>USD</v>
          </cell>
          <cell r="S784" t="str">
            <v>Call Option</v>
          </cell>
          <cell r="U784" t="str">
            <v>Healthcare</v>
          </cell>
          <cell r="V784" t="str">
            <v>UNITED STATES OF AMERICA</v>
          </cell>
          <cell r="W784" t="str">
            <v>NEW YORK STOCK EXCHANGE</v>
          </cell>
          <cell r="Y784" t="str">
            <v>U.S. Dollar</v>
          </cell>
          <cell r="AJ784" t="str">
            <v>E</v>
          </cell>
          <cell r="AR784" t="str">
            <v>T-OQA.CV</v>
          </cell>
        </row>
        <row r="785">
          <cell r="A785" t="str">
            <v>T-OQA.OC</v>
          </cell>
          <cell r="B785" t="str">
            <v>OCAI Mar 1997 15 Puts</v>
          </cell>
          <cell r="C785" t="str">
            <v>PUT</v>
          </cell>
          <cell r="D785">
            <v>100</v>
          </cell>
          <cell r="F785" t="str">
            <v>NYSE</v>
          </cell>
          <cell r="G785" t="str">
            <v>HEAL</v>
          </cell>
          <cell r="H785" t="str">
            <v>USA</v>
          </cell>
          <cell r="N785" t="str">
            <v>T-OQA.OC</v>
          </cell>
          <cell r="O785">
            <v>15</v>
          </cell>
          <cell r="P785">
            <v>35510</v>
          </cell>
          <cell r="Q785" t="str">
            <v>T-OCAI</v>
          </cell>
          <cell r="R785" t="str">
            <v>USD</v>
          </cell>
          <cell r="S785" t="str">
            <v>Put Option</v>
          </cell>
          <cell r="U785" t="str">
            <v>Healthcare</v>
          </cell>
          <cell r="V785" t="str">
            <v>UNITED STATES OF AMERICA</v>
          </cell>
          <cell r="W785" t="str">
            <v>NEW YORK STOCK EXCHANGE</v>
          </cell>
          <cell r="Y785" t="str">
            <v>U.S. Dollar</v>
          </cell>
          <cell r="AJ785" t="str">
            <v>E</v>
          </cell>
          <cell r="AR785" t="str">
            <v>T-OQA.OC</v>
          </cell>
        </row>
        <row r="786">
          <cell r="A786" t="str">
            <v>T-OQA.OV</v>
          </cell>
          <cell r="B786" t="str">
            <v>OCAI Mar 1997 12.5 Puts</v>
          </cell>
          <cell r="C786" t="str">
            <v>PUT</v>
          </cell>
          <cell r="D786">
            <v>100</v>
          </cell>
          <cell r="F786" t="str">
            <v>NYSE</v>
          </cell>
          <cell r="G786" t="str">
            <v>HEAL</v>
          </cell>
          <cell r="H786" t="str">
            <v>USA</v>
          </cell>
          <cell r="N786" t="str">
            <v>T-OQA.OV</v>
          </cell>
          <cell r="O786">
            <v>12.5</v>
          </cell>
          <cell r="P786">
            <v>35510</v>
          </cell>
          <cell r="Q786" t="str">
            <v>T-OCAI</v>
          </cell>
          <cell r="R786" t="str">
            <v>USD</v>
          </cell>
          <cell r="S786" t="str">
            <v>Put Option</v>
          </cell>
          <cell r="U786" t="str">
            <v>Healthcare</v>
          </cell>
          <cell r="V786" t="str">
            <v>UNITED STATES OF AMERICA</v>
          </cell>
          <cell r="W786" t="str">
            <v>NEW YORK STOCK EXCHANGE</v>
          </cell>
          <cell r="Y786" t="str">
            <v>U.S. Dollar</v>
          </cell>
          <cell r="AJ786" t="str">
            <v>E</v>
          </cell>
          <cell r="AR786" t="str">
            <v>T-OQA.OV</v>
          </cell>
        </row>
        <row r="787">
          <cell r="A787" t="str">
            <v>T-OQA.QV</v>
          </cell>
          <cell r="B787" t="str">
            <v>OCAI May 1997 12.5 Puts</v>
          </cell>
          <cell r="C787" t="str">
            <v>PUT</v>
          </cell>
          <cell r="D787">
            <v>100</v>
          </cell>
          <cell r="F787" t="str">
            <v>NYSE</v>
          </cell>
          <cell r="G787" t="str">
            <v>HEAL</v>
          </cell>
          <cell r="H787" t="str">
            <v>USA</v>
          </cell>
          <cell r="N787" t="str">
            <v>T-OQA.QV</v>
          </cell>
          <cell r="O787">
            <v>12.5</v>
          </cell>
          <cell r="P787">
            <v>35566</v>
          </cell>
          <cell r="Q787" t="str">
            <v>T-OCAI</v>
          </cell>
          <cell r="R787" t="str">
            <v>USD</v>
          </cell>
          <cell r="S787" t="str">
            <v>Put Option</v>
          </cell>
          <cell r="U787" t="str">
            <v>Healthcare</v>
          </cell>
          <cell r="V787" t="str">
            <v>UNITED STATES OF AMERICA</v>
          </cell>
          <cell r="W787" t="str">
            <v>NEW YORK STOCK EXCHANGE</v>
          </cell>
          <cell r="Y787" t="str">
            <v>U.S. Dollar</v>
          </cell>
          <cell r="AJ787" t="str">
            <v>E</v>
          </cell>
          <cell r="AR787" t="str">
            <v>T-OQA.QV</v>
          </cell>
        </row>
        <row r="788">
          <cell r="A788" t="str">
            <v>T-OQA.VW</v>
          </cell>
          <cell r="B788" t="str">
            <v>OCAI Oct 1997 17.5 Puts</v>
          </cell>
          <cell r="C788" t="str">
            <v>PUT</v>
          </cell>
          <cell r="D788">
            <v>100</v>
          </cell>
          <cell r="F788" t="str">
            <v>NYSE</v>
          </cell>
          <cell r="G788" t="str">
            <v>HEAL</v>
          </cell>
          <cell r="H788" t="str">
            <v>USA</v>
          </cell>
          <cell r="N788" t="str">
            <v>T-OQA.VW</v>
          </cell>
          <cell r="O788">
            <v>17.5</v>
          </cell>
          <cell r="P788">
            <v>35720</v>
          </cell>
          <cell r="Q788" t="str">
            <v>T-OCAI</v>
          </cell>
          <cell r="R788" t="str">
            <v>USD</v>
          </cell>
          <cell r="S788" t="str">
            <v>Put Option</v>
          </cell>
          <cell r="U788" t="str">
            <v>Healthcare</v>
          </cell>
          <cell r="V788" t="str">
            <v>UNITED STATES OF AMERICA</v>
          </cell>
          <cell r="W788" t="str">
            <v>NEW YORK STOCK EXCHANGE</v>
          </cell>
          <cell r="Y788" t="str">
            <v>U.S. Dollar</v>
          </cell>
          <cell r="AJ788" t="str">
            <v>E</v>
          </cell>
          <cell r="AR788" t="str">
            <v>T-OQA.VW</v>
          </cell>
        </row>
        <row r="789">
          <cell r="A789" t="str">
            <v>T-OQA.WW</v>
          </cell>
          <cell r="B789" t="str">
            <v>OCAI Nov 1997 17.5 Puts</v>
          </cell>
          <cell r="C789" t="str">
            <v>PUT</v>
          </cell>
          <cell r="D789">
            <v>100</v>
          </cell>
          <cell r="F789" t="str">
            <v>NYSE</v>
          </cell>
          <cell r="G789" t="str">
            <v>HEAL</v>
          </cell>
          <cell r="H789" t="str">
            <v>USA</v>
          </cell>
          <cell r="N789" t="str">
            <v>T-OQA.WW</v>
          </cell>
          <cell r="O789">
            <v>17.5</v>
          </cell>
          <cell r="P789">
            <v>35755</v>
          </cell>
          <cell r="Q789" t="str">
            <v>T-OCA</v>
          </cell>
          <cell r="R789" t="str">
            <v>USD</v>
          </cell>
          <cell r="S789" t="str">
            <v>Put Option</v>
          </cell>
          <cell r="U789" t="str">
            <v>Healthcare</v>
          </cell>
          <cell r="V789" t="str">
            <v>UNITED STATES OF AMERICA</v>
          </cell>
          <cell r="W789" t="str">
            <v>NEW YORK STOCK EXCHANGE</v>
          </cell>
          <cell r="Y789" t="str">
            <v>U.S. Dollar</v>
          </cell>
          <cell r="AJ789" t="str">
            <v>E</v>
          </cell>
          <cell r="AR789" t="str">
            <v>T-OQA.WW</v>
          </cell>
        </row>
        <row r="790">
          <cell r="A790" t="str">
            <v>T-OQC.CE</v>
          </cell>
          <cell r="B790" t="str">
            <v>ESOL Mar 1997 25 Calls</v>
          </cell>
          <cell r="C790" t="str">
            <v>CAL</v>
          </cell>
          <cell r="D790">
            <v>100</v>
          </cell>
          <cell r="F790" t="str">
            <v>NYSE</v>
          </cell>
          <cell r="G790" t="str">
            <v>TEMP</v>
          </cell>
          <cell r="H790" t="str">
            <v>USA</v>
          </cell>
          <cell r="N790" t="str">
            <v>T-OQC.CE</v>
          </cell>
          <cell r="O790">
            <v>25</v>
          </cell>
          <cell r="P790">
            <v>35510</v>
          </cell>
          <cell r="Q790" t="str">
            <v>T-ESOL</v>
          </cell>
          <cell r="R790" t="str">
            <v>USD</v>
          </cell>
          <cell r="S790" t="str">
            <v>Call Option</v>
          </cell>
          <cell r="U790" t="str">
            <v>Temporary Staffing</v>
          </cell>
          <cell r="V790" t="str">
            <v>UNITED STATES OF AMERICA</v>
          </cell>
          <cell r="W790" t="str">
            <v>NEW YORK STOCK EXCHANGE</v>
          </cell>
          <cell r="Y790" t="str">
            <v>U.S. Dollar</v>
          </cell>
          <cell r="AJ790" t="str">
            <v>E</v>
          </cell>
          <cell r="AR790" t="str">
            <v>T-OQC.CE</v>
          </cell>
        </row>
        <row r="791">
          <cell r="A791" t="str">
            <v>T-OQC.CF</v>
          </cell>
          <cell r="B791" t="str">
            <v>ACCS Mar 1997 30 Calls</v>
          </cell>
          <cell r="C791" t="str">
            <v>CAL</v>
          </cell>
          <cell r="D791">
            <v>100</v>
          </cell>
          <cell r="F791" t="str">
            <v>NYSE</v>
          </cell>
          <cell r="G791" t="str">
            <v>HEAL</v>
          </cell>
          <cell r="H791" t="str">
            <v>USA</v>
          </cell>
          <cell r="N791" t="str">
            <v>T-OQC.CF</v>
          </cell>
          <cell r="O791">
            <v>30</v>
          </cell>
          <cell r="P791">
            <v>35510</v>
          </cell>
          <cell r="Q791" t="str">
            <v>T-AACS</v>
          </cell>
          <cell r="R791" t="str">
            <v>USD</v>
          </cell>
          <cell r="S791" t="str">
            <v>Call Option</v>
          </cell>
          <cell r="U791" t="str">
            <v>Healthcare</v>
          </cell>
          <cell r="V791" t="str">
            <v>UNITED STATES OF AMERICA</v>
          </cell>
          <cell r="W791" t="str">
            <v>NEW YORK STOCK EXCHANGE</v>
          </cell>
          <cell r="Y791" t="str">
            <v>U.S. Dollar</v>
          </cell>
          <cell r="AJ791" t="str">
            <v>E</v>
          </cell>
          <cell r="AR791" t="str">
            <v>T-OQC.CF</v>
          </cell>
        </row>
        <row r="792">
          <cell r="A792" t="str">
            <v>T-OQX.CW</v>
          </cell>
          <cell r="B792" t="str">
            <v>OXHP Mar 1998 17.5 Calls</v>
          </cell>
          <cell r="C792" t="str">
            <v>CAL</v>
          </cell>
          <cell r="D792">
            <v>100</v>
          </cell>
          <cell r="F792" t="str">
            <v>NYSE</v>
          </cell>
          <cell r="G792" t="str">
            <v>HMOS</v>
          </cell>
          <cell r="H792" t="str">
            <v>USA</v>
          </cell>
          <cell r="N792" t="str">
            <v>T-OQX.CW</v>
          </cell>
          <cell r="O792">
            <v>17.5</v>
          </cell>
          <cell r="P792">
            <v>35874</v>
          </cell>
          <cell r="Q792" t="str">
            <v>T-OXHP</v>
          </cell>
          <cell r="R792" t="str">
            <v>USD</v>
          </cell>
          <cell r="S792" t="str">
            <v>Call Option</v>
          </cell>
          <cell r="U792" t="str">
            <v>Health Maint. Org.</v>
          </cell>
          <cell r="V792" t="str">
            <v>UNITED STATES OF AMERICA</v>
          </cell>
          <cell r="W792" t="str">
            <v>NEW YORK STOCK EXCHANGE</v>
          </cell>
          <cell r="Y792" t="str">
            <v>U.S. Dollar</v>
          </cell>
          <cell r="AJ792" t="str">
            <v>E</v>
          </cell>
          <cell r="AR792" t="str">
            <v>T-OQX.CW</v>
          </cell>
        </row>
        <row r="793">
          <cell r="A793" t="str">
            <v>T-OQX.EW</v>
          </cell>
          <cell r="B793" t="str">
            <v>OXHP May 1998 17.5 Calls</v>
          </cell>
          <cell r="C793" t="str">
            <v>CAL</v>
          </cell>
          <cell r="D793">
            <v>100</v>
          </cell>
          <cell r="F793" t="str">
            <v>NYSE</v>
          </cell>
          <cell r="G793" t="str">
            <v>HMOS</v>
          </cell>
          <cell r="H793" t="str">
            <v>USA</v>
          </cell>
          <cell r="N793" t="str">
            <v>T-OQX.EW</v>
          </cell>
          <cell r="O793">
            <v>17.5</v>
          </cell>
          <cell r="P793">
            <v>35930</v>
          </cell>
          <cell r="Q793" t="str">
            <v>T-OXHP</v>
          </cell>
          <cell r="R793" t="str">
            <v>USD</v>
          </cell>
          <cell r="S793" t="str">
            <v>Call Option</v>
          </cell>
          <cell r="U793" t="str">
            <v>Health Maint. Org.</v>
          </cell>
          <cell r="V793" t="str">
            <v>UNITED STATES OF AMERICA</v>
          </cell>
          <cell r="W793" t="str">
            <v>NEW YORK STOCK EXCHANGE</v>
          </cell>
          <cell r="Y793" t="str">
            <v>U.S. Dollar</v>
          </cell>
          <cell r="AJ793" t="str">
            <v>E</v>
          </cell>
          <cell r="AR793" t="str">
            <v>T-OQX.EW</v>
          </cell>
        </row>
        <row r="794">
          <cell r="A794" t="str">
            <v>T-OQX.XD</v>
          </cell>
          <cell r="B794" t="str">
            <v>OXHP Dec 1997 20 Puts</v>
          </cell>
          <cell r="C794" t="str">
            <v>PUT</v>
          </cell>
          <cell r="D794">
            <v>100</v>
          </cell>
          <cell r="F794" t="str">
            <v>NYSE</v>
          </cell>
          <cell r="G794" t="str">
            <v>HMOS</v>
          </cell>
          <cell r="H794" t="str">
            <v>USA</v>
          </cell>
          <cell r="N794" t="str">
            <v>T-OQX.XD</v>
          </cell>
          <cell r="O794">
            <v>20</v>
          </cell>
          <cell r="P794">
            <v>35783</v>
          </cell>
          <cell r="Q794" t="str">
            <v>T-OXHP</v>
          </cell>
          <cell r="R794" t="str">
            <v>USD</v>
          </cell>
          <cell r="S794" t="str">
            <v>Put Option</v>
          </cell>
          <cell r="U794" t="str">
            <v>Health Maint. Org.</v>
          </cell>
          <cell r="V794" t="str">
            <v>UNITED STATES OF AMERICA</v>
          </cell>
          <cell r="W794" t="str">
            <v>NEW YORK STOCK EXCHANGE</v>
          </cell>
          <cell r="Y794" t="str">
            <v>U.S. Dollar</v>
          </cell>
          <cell r="AJ794" t="str">
            <v>E</v>
          </cell>
          <cell r="AR794" t="str">
            <v>T-OQX.XD</v>
          </cell>
        </row>
        <row r="795">
          <cell r="A795" t="str">
            <v>T-OQX.XE</v>
          </cell>
          <cell r="B795" t="str">
            <v>OXHP Dec 1997 25 Puts</v>
          </cell>
          <cell r="C795" t="str">
            <v>PUT</v>
          </cell>
          <cell r="D795">
            <v>100</v>
          </cell>
          <cell r="F795" t="str">
            <v>NYSE</v>
          </cell>
          <cell r="G795" t="str">
            <v>HEAL</v>
          </cell>
          <cell r="H795" t="str">
            <v>USA</v>
          </cell>
          <cell r="N795" t="str">
            <v>T-OQX.XE</v>
          </cell>
          <cell r="O795">
            <v>25</v>
          </cell>
          <cell r="P795">
            <v>35783</v>
          </cell>
          <cell r="Q795" t="str">
            <v>T-OXHP</v>
          </cell>
          <cell r="R795" t="str">
            <v>USD</v>
          </cell>
          <cell r="S795" t="str">
            <v>Put Option</v>
          </cell>
          <cell r="U795" t="str">
            <v>Healthcare</v>
          </cell>
          <cell r="V795" t="str">
            <v>UNITED STATES OF AMERICA</v>
          </cell>
          <cell r="W795" t="str">
            <v>NEW YORK STOCK EXCHANGE</v>
          </cell>
          <cell r="Y795" t="str">
            <v>U.S. Dollar</v>
          </cell>
          <cell r="AJ795" t="str">
            <v>E</v>
          </cell>
          <cell r="AR795" t="str">
            <v>T-OQX.XE</v>
          </cell>
        </row>
        <row r="796">
          <cell r="A796" t="str">
            <v>T-OQX.XX</v>
          </cell>
          <cell r="B796" t="str">
            <v>OXHP Dec 1997 22.5 Puts</v>
          </cell>
          <cell r="C796" t="str">
            <v>PUT</v>
          </cell>
          <cell r="D796">
            <v>100</v>
          </cell>
          <cell r="F796" t="str">
            <v>NYSE</v>
          </cell>
          <cell r="G796" t="str">
            <v>HMOS</v>
          </cell>
          <cell r="H796" t="str">
            <v>USA</v>
          </cell>
          <cell r="N796" t="str">
            <v>T-OQX.XX</v>
          </cell>
          <cell r="O796">
            <v>22.5</v>
          </cell>
          <cell r="P796">
            <v>35783</v>
          </cell>
          <cell r="Q796" t="str">
            <v>T-OXHP</v>
          </cell>
          <cell r="R796" t="str">
            <v>USD</v>
          </cell>
          <cell r="S796" t="str">
            <v>Put Option</v>
          </cell>
          <cell r="U796" t="str">
            <v>Health Maint. Org.</v>
          </cell>
          <cell r="V796" t="str">
            <v>UNITED STATES OF AMERICA</v>
          </cell>
          <cell r="W796" t="str">
            <v>NEW YORK STOCK EXCHANGE</v>
          </cell>
          <cell r="Y796" t="str">
            <v>U.S. Dollar</v>
          </cell>
          <cell r="AJ796" t="str">
            <v>E</v>
          </cell>
          <cell r="AR796" t="str">
            <v>T-OQX.XX</v>
          </cell>
        </row>
        <row r="797">
          <cell r="A797" t="str">
            <v>T-OREX</v>
          </cell>
          <cell r="B797" t="str">
            <v>Isolyser Co.</v>
          </cell>
          <cell r="C797" t="str">
            <v>STK</v>
          </cell>
          <cell r="D797">
            <v>1</v>
          </cell>
          <cell r="F797" t="str">
            <v>OTC</v>
          </cell>
          <cell r="G797" t="str">
            <v>MEDS</v>
          </cell>
          <cell r="H797" t="str">
            <v>USA</v>
          </cell>
          <cell r="N797" t="str">
            <v>T-OREX</v>
          </cell>
          <cell r="R797" t="str">
            <v>USD</v>
          </cell>
          <cell r="S797" t="str">
            <v>Stock</v>
          </cell>
          <cell r="U797" t="str">
            <v>Medical Supplies</v>
          </cell>
          <cell r="V797" t="str">
            <v>UNITED STATES OF AMERICA</v>
          </cell>
          <cell r="W797" t="str">
            <v>OVER THE COUNTER</v>
          </cell>
          <cell r="Y797" t="str">
            <v>U.S. Dollar</v>
          </cell>
          <cell r="AJ797" t="str">
            <v>E</v>
          </cell>
        </row>
        <row r="798">
          <cell r="A798" t="str">
            <v>T-OSI</v>
          </cell>
          <cell r="B798" t="str">
            <v>Outdoor Systems</v>
          </cell>
          <cell r="C798" t="str">
            <v>STK</v>
          </cell>
          <cell r="D798">
            <v>1</v>
          </cell>
          <cell r="F798" t="str">
            <v>NYSE</v>
          </cell>
          <cell r="G798" t="str">
            <v>ENTM</v>
          </cell>
          <cell r="H798" t="str">
            <v>USA</v>
          </cell>
          <cell r="J798" t="str">
            <v>690057104</v>
          </cell>
          <cell r="N798" t="str">
            <v>T-OSI</v>
          </cell>
          <cell r="R798" t="str">
            <v>USD</v>
          </cell>
          <cell r="S798" t="str">
            <v>Stock</v>
          </cell>
          <cell r="U798" t="str">
            <v>Entertainment</v>
          </cell>
          <cell r="V798" t="str">
            <v>UNITED STATES OF AMERICA</v>
          </cell>
          <cell r="W798" t="str">
            <v>NEW YORK STOCK EXCHANGE</v>
          </cell>
          <cell r="Y798" t="str">
            <v>U.S. Dollar</v>
          </cell>
          <cell r="AJ798" t="str">
            <v>E</v>
          </cell>
          <cell r="AR798" t="str">
            <v>T-OSI</v>
          </cell>
        </row>
        <row r="799">
          <cell r="A799" t="str">
            <v>T-OSSI</v>
          </cell>
          <cell r="B799" t="str">
            <v>Outback Steakhouse</v>
          </cell>
          <cell r="C799" t="str">
            <v>STK</v>
          </cell>
          <cell r="D799">
            <v>1</v>
          </cell>
          <cell r="F799" t="str">
            <v>OTC</v>
          </cell>
          <cell r="G799" t="str">
            <v>REST</v>
          </cell>
          <cell r="H799" t="str">
            <v>USA</v>
          </cell>
          <cell r="N799" t="str">
            <v>T-OSSI</v>
          </cell>
          <cell r="R799" t="str">
            <v>USD</v>
          </cell>
          <cell r="S799" t="str">
            <v>Stock</v>
          </cell>
          <cell r="U799" t="str">
            <v>Restaurants</v>
          </cell>
          <cell r="V799" t="str">
            <v>UNITED STATES OF AMERICA</v>
          </cell>
          <cell r="W799" t="str">
            <v>OVER THE COUNTER</v>
          </cell>
          <cell r="Y799" t="str">
            <v>U.S. Dollar</v>
          </cell>
          <cell r="AJ799" t="str">
            <v>E</v>
          </cell>
        </row>
        <row r="800">
          <cell r="A800" t="str">
            <v>T-OVON</v>
          </cell>
          <cell r="B800" t="str">
            <v>Optical Imaging Systems</v>
          </cell>
          <cell r="C800" t="str">
            <v>STK</v>
          </cell>
          <cell r="D800">
            <v>1</v>
          </cell>
          <cell r="F800" t="str">
            <v>OTC</v>
          </cell>
          <cell r="G800" t="str">
            <v>TECH</v>
          </cell>
          <cell r="H800" t="str">
            <v>USA</v>
          </cell>
          <cell r="N800" t="str">
            <v>T-OVON</v>
          </cell>
          <cell r="R800" t="str">
            <v>USD</v>
          </cell>
          <cell r="S800" t="str">
            <v>Stock</v>
          </cell>
          <cell r="U800" t="str">
            <v>Technology</v>
          </cell>
          <cell r="V800" t="str">
            <v>UNITED STATES OF AMERICA</v>
          </cell>
          <cell r="W800" t="str">
            <v>OVER THE COUNTER</v>
          </cell>
          <cell r="Y800" t="str">
            <v>U.S. Dollar</v>
          </cell>
          <cell r="AJ800" t="str">
            <v>E</v>
          </cell>
          <cell r="AR800" t="str">
            <v>T-OVON</v>
          </cell>
        </row>
        <row r="801">
          <cell r="A801" t="str">
            <v>T-OVONE</v>
          </cell>
          <cell r="B801" t="str">
            <v>Optical Imaging Systems</v>
          </cell>
          <cell r="C801" t="str">
            <v>STK</v>
          </cell>
          <cell r="D801">
            <v>1</v>
          </cell>
          <cell r="F801" t="str">
            <v>OTC</v>
          </cell>
          <cell r="G801" t="str">
            <v>TECH</v>
          </cell>
          <cell r="H801" t="str">
            <v>USA</v>
          </cell>
          <cell r="N801" t="str">
            <v>T-OVONE</v>
          </cell>
          <cell r="R801" t="str">
            <v>USD</v>
          </cell>
          <cell r="S801" t="str">
            <v>Stock</v>
          </cell>
          <cell r="U801" t="str">
            <v>Technology</v>
          </cell>
          <cell r="V801" t="str">
            <v>UNITED STATES OF AMERICA</v>
          </cell>
          <cell r="W801" t="str">
            <v>OVER THE COUNTER</v>
          </cell>
          <cell r="Y801" t="str">
            <v>U.S. Dollar</v>
          </cell>
          <cell r="AJ801" t="str">
            <v>E</v>
          </cell>
          <cell r="AR801" t="str">
            <v>T-OVONE</v>
          </cell>
        </row>
        <row r="802">
          <cell r="A802" t="str">
            <v>T-OVQ.BV</v>
          </cell>
          <cell r="B802" t="str">
            <v>CVTY Feb 1998 12.5 Calls</v>
          </cell>
          <cell r="C802" t="str">
            <v>CAL</v>
          </cell>
          <cell r="D802">
            <v>100</v>
          </cell>
          <cell r="F802" t="str">
            <v>NYSE</v>
          </cell>
          <cell r="G802" t="str">
            <v>HMOS</v>
          </cell>
          <cell r="H802" t="str">
            <v>USA</v>
          </cell>
          <cell r="N802" t="str">
            <v>T-OVQ.BV</v>
          </cell>
          <cell r="O802">
            <v>12.5</v>
          </cell>
          <cell r="P802">
            <v>35846</v>
          </cell>
          <cell r="Q802" t="str">
            <v>T-CVTY</v>
          </cell>
          <cell r="R802" t="str">
            <v>USD</v>
          </cell>
          <cell r="S802" t="str">
            <v>Call Option</v>
          </cell>
          <cell r="U802" t="str">
            <v>Health Maint. Org.</v>
          </cell>
          <cell r="V802" t="str">
            <v>UNITED STATES OF AMERICA</v>
          </cell>
          <cell r="W802" t="str">
            <v>NEW YORK STOCK EXCHANGE</v>
          </cell>
          <cell r="Y802" t="str">
            <v>U.S. Dollar</v>
          </cell>
          <cell r="AJ802" t="str">
            <v>E</v>
          </cell>
          <cell r="AR802" t="str">
            <v>T-OVQ.BV</v>
          </cell>
        </row>
        <row r="803">
          <cell r="A803" t="str">
            <v>T-OVQ.CW</v>
          </cell>
          <cell r="B803" t="str">
            <v>CVTY Mar 1998 17.5 Calls</v>
          </cell>
          <cell r="C803" t="str">
            <v>CAL</v>
          </cell>
          <cell r="D803">
            <v>100</v>
          </cell>
          <cell r="F803" t="str">
            <v>NYSE</v>
          </cell>
          <cell r="G803" t="str">
            <v>HMOS</v>
          </cell>
          <cell r="H803" t="str">
            <v>USA</v>
          </cell>
          <cell r="N803" t="str">
            <v>T-OVQ.CW</v>
          </cell>
          <cell r="O803">
            <v>17.5</v>
          </cell>
          <cell r="P803">
            <v>35874</v>
          </cell>
          <cell r="Q803" t="str">
            <v>T-CVTY</v>
          </cell>
          <cell r="R803" t="str">
            <v>USD</v>
          </cell>
          <cell r="S803" t="str">
            <v>Call Option</v>
          </cell>
          <cell r="U803" t="str">
            <v>Health Maint. Org.</v>
          </cell>
          <cell r="V803" t="str">
            <v>UNITED STATES OF AMERICA</v>
          </cell>
          <cell r="W803" t="str">
            <v>NEW YORK STOCK EXCHANGE</v>
          </cell>
          <cell r="Y803" t="str">
            <v>U.S. Dollar</v>
          </cell>
          <cell r="AJ803" t="str">
            <v>E</v>
          </cell>
          <cell r="AR803" t="str">
            <v>T-OVQ.CW</v>
          </cell>
        </row>
        <row r="804">
          <cell r="A804" t="str">
            <v>T-OVQ.KC</v>
          </cell>
          <cell r="B804" t="str">
            <v>CVTY Nov 1997 15 Calls</v>
          </cell>
          <cell r="C804" t="str">
            <v>CAL</v>
          </cell>
          <cell r="D804">
            <v>100</v>
          </cell>
          <cell r="F804" t="str">
            <v>NYSE</v>
          </cell>
          <cell r="G804" t="str">
            <v>HMOS</v>
          </cell>
          <cell r="H804" t="str">
            <v>USA</v>
          </cell>
          <cell r="N804" t="str">
            <v>T-OVQ.KC</v>
          </cell>
          <cell r="O804">
            <v>15</v>
          </cell>
          <cell r="P804">
            <v>35755</v>
          </cell>
          <cell r="Q804" t="str">
            <v>T-CVTY</v>
          </cell>
          <cell r="R804" t="str">
            <v>USD</v>
          </cell>
          <cell r="S804" t="str">
            <v>Call Option</v>
          </cell>
          <cell r="U804" t="str">
            <v>Health Maint. Org.</v>
          </cell>
          <cell r="V804" t="str">
            <v>UNITED STATES OF AMERICA</v>
          </cell>
          <cell r="W804" t="str">
            <v>NEW YORK STOCK EXCHANGE</v>
          </cell>
          <cell r="Y804" t="str">
            <v>U.S. Dollar</v>
          </cell>
          <cell r="AJ804" t="str">
            <v>E</v>
          </cell>
          <cell r="AR804" t="str">
            <v>T-OVQ.KC</v>
          </cell>
        </row>
        <row r="805">
          <cell r="A805" t="str">
            <v>T-OVQ.LC</v>
          </cell>
          <cell r="B805" t="str">
            <v>CVTY Dec 1997 15 Calls</v>
          </cell>
          <cell r="C805" t="str">
            <v>CAL</v>
          </cell>
          <cell r="D805">
            <v>100</v>
          </cell>
          <cell r="F805" t="str">
            <v>NYSE</v>
          </cell>
          <cell r="G805" t="str">
            <v>HMOS</v>
          </cell>
          <cell r="H805" t="str">
            <v>USA</v>
          </cell>
          <cell r="N805" t="str">
            <v>T-OVQ.LC</v>
          </cell>
          <cell r="O805">
            <v>15</v>
          </cell>
          <cell r="P805">
            <v>35783</v>
          </cell>
          <cell r="Q805" t="str">
            <v>T-CVTY</v>
          </cell>
          <cell r="R805" t="str">
            <v>USD</v>
          </cell>
          <cell r="S805" t="str">
            <v>Call Option</v>
          </cell>
          <cell r="U805" t="str">
            <v>Health Maint. Org.</v>
          </cell>
          <cell r="V805" t="str">
            <v>UNITED STATES OF AMERICA</v>
          </cell>
          <cell r="W805" t="str">
            <v>NEW YORK STOCK EXCHANGE</v>
          </cell>
          <cell r="Y805" t="str">
            <v>U.S. Dollar</v>
          </cell>
          <cell r="AJ805" t="str">
            <v>E</v>
          </cell>
          <cell r="AR805" t="str">
            <v>T-OVQ.LC</v>
          </cell>
        </row>
        <row r="806">
          <cell r="A806" t="str">
            <v>T-OVQ.VW</v>
          </cell>
          <cell r="B806" t="str">
            <v>CVTY Nov 1997 17.5 Puts</v>
          </cell>
          <cell r="C806" t="str">
            <v>PUT</v>
          </cell>
          <cell r="D806">
            <v>100</v>
          </cell>
          <cell r="F806" t="str">
            <v>NYSE</v>
          </cell>
          <cell r="G806" t="str">
            <v>HMOS</v>
          </cell>
          <cell r="H806" t="str">
            <v>USA</v>
          </cell>
          <cell r="N806" t="str">
            <v>T-OVQ.VW</v>
          </cell>
          <cell r="O806">
            <v>17.5</v>
          </cell>
          <cell r="P806">
            <v>35755</v>
          </cell>
          <cell r="Q806" t="str">
            <v>T-CVTY</v>
          </cell>
          <cell r="R806" t="str">
            <v>USD</v>
          </cell>
          <cell r="S806" t="str">
            <v>Put Option</v>
          </cell>
          <cell r="U806" t="str">
            <v>Health Maint. Org.</v>
          </cell>
          <cell r="V806" t="str">
            <v>UNITED STATES OF AMERICA</v>
          </cell>
          <cell r="W806" t="str">
            <v>NEW YORK STOCK EXCHANGE</v>
          </cell>
          <cell r="Y806" t="str">
            <v>U.S. Dollar</v>
          </cell>
          <cell r="AJ806" t="str">
            <v>E</v>
          </cell>
          <cell r="AR806" t="str">
            <v>T-OVQ.VW</v>
          </cell>
        </row>
        <row r="807">
          <cell r="A807" t="str">
            <v>T-OVQ.WC</v>
          </cell>
          <cell r="B807" t="str">
            <v>CVTY Nov 1997 15 Puts</v>
          </cell>
          <cell r="C807" t="str">
            <v>PUT</v>
          </cell>
          <cell r="D807">
            <v>100</v>
          </cell>
          <cell r="F807" t="str">
            <v>NYSE</v>
          </cell>
          <cell r="G807" t="str">
            <v>HMOS</v>
          </cell>
          <cell r="H807" t="str">
            <v>USA</v>
          </cell>
          <cell r="N807" t="str">
            <v>T-OVQ.WC</v>
          </cell>
          <cell r="O807">
            <v>15</v>
          </cell>
          <cell r="P807">
            <v>35755</v>
          </cell>
          <cell r="Q807" t="str">
            <v>T-CVTY</v>
          </cell>
          <cell r="R807" t="str">
            <v>USD</v>
          </cell>
          <cell r="S807" t="str">
            <v>Put Option</v>
          </cell>
          <cell r="U807" t="str">
            <v>Health Maint. Org.</v>
          </cell>
          <cell r="V807" t="str">
            <v>UNITED STATES OF AMERICA</v>
          </cell>
          <cell r="W807" t="str">
            <v>NEW YORK STOCK EXCHANGE</v>
          </cell>
          <cell r="Y807" t="str">
            <v>U.S. Dollar</v>
          </cell>
          <cell r="AJ807" t="str">
            <v>E</v>
          </cell>
          <cell r="AR807" t="str">
            <v>T-OVQ.WC</v>
          </cell>
        </row>
        <row r="808">
          <cell r="A808" t="str">
            <v>T-OVQ.WW</v>
          </cell>
          <cell r="B808" t="str">
            <v>CVTY Nov 1997 17.5 Puts</v>
          </cell>
          <cell r="C808" t="str">
            <v>PUT</v>
          </cell>
          <cell r="D808">
            <v>100</v>
          </cell>
          <cell r="F808" t="str">
            <v>NYSE</v>
          </cell>
          <cell r="G808" t="str">
            <v>HMOS</v>
          </cell>
          <cell r="H808" t="str">
            <v>USA</v>
          </cell>
          <cell r="N808" t="str">
            <v>T-OVQ.WW</v>
          </cell>
          <cell r="O808">
            <v>17.5</v>
          </cell>
          <cell r="P808">
            <v>35755</v>
          </cell>
          <cell r="Q808" t="str">
            <v>T-CVTY</v>
          </cell>
          <cell r="R808" t="str">
            <v>USD</v>
          </cell>
          <cell r="S808" t="str">
            <v>Put Option</v>
          </cell>
          <cell r="U808" t="str">
            <v>Health Maint. Org.</v>
          </cell>
          <cell r="V808" t="str">
            <v>UNITED STATES OF AMERICA</v>
          </cell>
          <cell r="W808" t="str">
            <v>NEW YORK STOCK EXCHANGE</v>
          </cell>
          <cell r="Y808" t="str">
            <v>U.S. Dollar</v>
          </cell>
          <cell r="AJ808" t="str">
            <v>E</v>
          </cell>
          <cell r="AR808" t="str">
            <v>T-OVQ.WW</v>
          </cell>
        </row>
        <row r="809">
          <cell r="A809" t="str">
            <v>T-OVQ.XC</v>
          </cell>
          <cell r="B809" t="str">
            <v>CVTY Dec 1997 15 Puts</v>
          </cell>
          <cell r="C809" t="str">
            <v>PUT</v>
          </cell>
          <cell r="D809">
            <v>100</v>
          </cell>
          <cell r="F809" t="str">
            <v>NYSE</v>
          </cell>
          <cell r="G809" t="str">
            <v>HMOS</v>
          </cell>
          <cell r="H809" t="str">
            <v>USA</v>
          </cell>
          <cell r="N809" t="str">
            <v>T-OVQ.XC</v>
          </cell>
          <cell r="O809">
            <v>15</v>
          </cell>
          <cell r="P809">
            <v>35783</v>
          </cell>
          <cell r="Q809" t="str">
            <v>T-CVTY</v>
          </cell>
          <cell r="R809" t="str">
            <v>USD</v>
          </cell>
          <cell r="S809" t="str">
            <v>Put Option</v>
          </cell>
          <cell r="U809" t="str">
            <v>Health Maint. Org.</v>
          </cell>
          <cell r="V809" t="str">
            <v>UNITED STATES OF AMERICA</v>
          </cell>
          <cell r="W809" t="str">
            <v>NEW YORK STOCK EXCHANGE</v>
          </cell>
          <cell r="Y809" t="str">
            <v>U.S. Dollar</v>
          </cell>
          <cell r="AJ809" t="str">
            <v>E</v>
          </cell>
          <cell r="AR809" t="str">
            <v>T-OVQ.XC</v>
          </cell>
        </row>
        <row r="810">
          <cell r="A810" t="str">
            <v>T-OXHP</v>
          </cell>
          <cell r="B810" t="str">
            <v xml:space="preserve">Oxford Health Plans  </v>
          </cell>
          <cell r="C810" t="str">
            <v>STK</v>
          </cell>
          <cell r="D810">
            <v>1</v>
          </cell>
          <cell r="F810" t="str">
            <v>OTC</v>
          </cell>
          <cell r="G810" t="str">
            <v>HMOS</v>
          </cell>
          <cell r="H810" t="str">
            <v>USA</v>
          </cell>
          <cell r="J810" t="str">
            <v>691471106</v>
          </cell>
          <cell r="N810" t="str">
            <v>T-OXHP</v>
          </cell>
          <cell r="R810" t="str">
            <v>USD</v>
          </cell>
          <cell r="S810" t="str">
            <v>Stock</v>
          </cell>
          <cell r="U810" t="str">
            <v>Health Maint. Org.</v>
          </cell>
          <cell r="V810" t="str">
            <v>UNITED STATES OF AMERICA</v>
          </cell>
          <cell r="W810" t="str">
            <v>OVER THE COUNTER</v>
          </cell>
          <cell r="Y810" t="str">
            <v>U.S. Dollar</v>
          </cell>
          <cell r="AJ810" t="str">
            <v>E</v>
          </cell>
          <cell r="AR810" t="str">
            <v>T-OXHP</v>
          </cell>
        </row>
        <row r="811">
          <cell r="A811" t="str">
            <v>T-OYQ.CH</v>
          </cell>
          <cell r="B811" t="str">
            <v>ENVY Mar 1998 40 Calls</v>
          </cell>
          <cell r="C811" t="str">
            <v>CAL</v>
          </cell>
          <cell r="D811">
            <v>100</v>
          </cell>
          <cell r="F811" t="str">
            <v>NYSE</v>
          </cell>
          <cell r="G811" t="str">
            <v>HCIS</v>
          </cell>
          <cell r="H811" t="str">
            <v>USA</v>
          </cell>
          <cell r="N811" t="str">
            <v>T-OYQ.CH</v>
          </cell>
          <cell r="O811">
            <v>40</v>
          </cell>
          <cell r="P811">
            <v>35874</v>
          </cell>
          <cell r="Q811" t="str">
            <v>T-ENVY</v>
          </cell>
          <cell r="R811" t="str">
            <v>USD</v>
          </cell>
          <cell r="S811" t="str">
            <v>Call Option</v>
          </cell>
          <cell r="U811" t="str">
            <v>Health Care Info Sys</v>
          </cell>
          <cell r="V811" t="str">
            <v>UNITED STATES OF AMERICA</v>
          </cell>
          <cell r="W811" t="str">
            <v>NEW YORK STOCK EXCHANGE</v>
          </cell>
          <cell r="Y811" t="str">
            <v>U.S. Dollar</v>
          </cell>
          <cell r="AJ811" t="str">
            <v>E</v>
          </cell>
          <cell r="AR811" t="str">
            <v>T-OYQ.CH</v>
          </cell>
        </row>
        <row r="812">
          <cell r="A812" t="str">
            <v>T-OYQ.EH</v>
          </cell>
          <cell r="B812" t="str">
            <v>ENVY May 1998 40 Calls</v>
          </cell>
          <cell r="C812" t="str">
            <v>CAL</v>
          </cell>
          <cell r="D812">
            <v>100</v>
          </cell>
          <cell r="F812" t="str">
            <v>NYSE</v>
          </cell>
          <cell r="G812" t="str">
            <v>HCIS</v>
          </cell>
          <cell r="H812" t="str">
            <v>USA</v>
          </cell>
          <cell r="N812" t="str">
            <v>T-OYQ.EH</v>
          </cell>
          <cell r="O812">
            <v>40</v>
          </cell>
          <cell r="P812">
            <v>35930</v>
          </cell>
          <cell r="Q812" t="str">
            <v>T-ENVY</v>
          </cell>
          <cell r="R812" t="str">
            <v>USD</v>
          </cell>
          <cell r="S812" t="str">
            <v>Call Option</v>
          </cell>
          <cell r="U812" t="str">
            <v>Health Care Info Sys</v>
          </cell>
          <cell r="V812" t="str">
            <v>UNITED STATES OF AMERICA</v>
          </cell>
          <cell r="W812" t="str">
            <v>NEW YORK STOCK EXCHANGE</v>
          </cell>
          <cell r="Y812" t="str">
            <v>U.S. Dollar</v>
          </cell>
          <cell r="AJ812" t="str">
            <v>E</v>
          </cell>
          <cell r="AR812" t="str">
            <v>T-OYQ.EH</v>
          </cell>
        </row>
        <row r="813">
          <cell r="A813" t="str">
            <v>T-OYQ.TG</v>
          </cell>
          <cell r="B813" t="str">
            <v>ENVY Aug 1998 35 Puts</v>
          </cell>
          <cell r="C813" t="str">
            <v>PUT</v>
          </cell>
          <cell r="D813">
            <v>100</v>
          </cell>
          <cell r="F813" t="str">
            <v>NYSE</v>
          </cell>
          <cell r="G813" t="str">
            <v>HCIS</v>
          </cell>
          <cell r="H813" t="str">
            <v>USA</v>
          </cell>
          <cell r="N813" t="str">
            <v>T-OYQ.TG</v>
          </cell>
          <cell r="O813">
            <v>35</v>
          </cell>
          <cell r="P813">
            <v>36028</v>
          </cell>
          <cell r="Q813" t="str">
            <v>T-ENVY</v>
          </cell>
          <cell r="R813" t="str">
            <v>USD</v>
          </cell>
          <cell r="S813" t="str">
            <v>Put Option</v>
          </cell>
          <cell r="U813" t="str">
            <v>Health Care Info Sys</v>
          </cell>
          <cell r="V813" t="str">
            <v>UNITED STATES OF AMERICA</v>
          </cell>
          <cell r="W813" t="str">
            <v>NEW YORK STOCK EXCHANGE</v>
          </cell>
          <cell r="Y813" t="str">
            <v>U.S. Dollar</v>
          </cell>
          <cell r="AJ813" t="str">
            <v>E</v>
          </cell>
          <cell r="AR813" t="str">
            <v>T-OYQ.TG</v>
          </cell>
        </row>
        <row r="814">
          <cell r="A814" t="str">
            <v>T-OYQ.WE</v>
          </cell>
          <cell r="B814" t="str">
            <v>ENVY Nov 1997 25 Puts</v>
          </cell>
          <cell r="C814" t="str">
            <v>PUT</v>
          </cell>
          <cell r="D814">
            <v>100</v>
          </cell>
          <cell r="F814" t="str">
            <v>NYSE</v>
          </cell>
          <cell r="G814" t="str">
            <v>HCIS</v>
          </cell>
          <cell r="H814" t="str">
            <v>USA</v>
          </cell>
          <cell r="N814" t="str">
            <v>T-OYQ.WE</v>
          </cell>
          <cell r="O814">
            <v>25</v>
          </cell>
          <cell r="P814">
            <v>35755</v>
          </cell>
          <cell r="Q814" t="str">
            <v>T-ENVY</v>
          </cell>
          <cell r="R814" t="str">
            <v>USD</v>
          </cell>
          <cell r="S814" t="str">
            <v>Put Option</v>
          </cell>
          <cell r="U814" t="str">
            <v>Health Care Info Sys</v>
          </cell>
          <cell r="V814" t="str">
            <v>UNITED STATES OF AMERICA</v>
          </cell>
          <cell r="W814" t="str">
            <v>NEW YORK STOCK EXCHANGE</v>
          </cell>
          <cell r="Y814" t="str">
            <v>U.S. Dollar</v>
          </cell>
          <cell r="AJ814" t="str">
            <v>E</v>
          </cell>
          <cell r="AR814" t="str">
            <v>T-OYQ.WE</v>
          </cell>
        </row>
        <row r="815">
          <cell r="A815" t="str">
            <v>T-PAA</v>
          </cell>
          <cell r="B815" t="str">
            <v>Pan Am Corp.</v>
          </cell>
          <cell r="C815" t="str">
            <v>STK</v>
          </cell>
          <cell r="D815">
            <v>1</v>
          </cell>
          <cell r="F815" t="str">
            <v>NYSE</v>
          </cell>
          <cell r="G815" t="str">
            <v>AIRL</v>
          </cell>
          <cell r="H815" t="str">
            <v>USA</v>
          </cell>
          <cell r="J815" t="str">
            <v>697758100</v>
          </cell>
          <cell r="N815" t="str">
            <v>T-PAA</v>
          </cell>
          <cell r="R815" t="str">
            <v>USD</v>
          </cell>
          <cell r="S815" t="str">
            <v>Stock</v>
          </cell>
          <cell r="U815" t="str">
            <v>Airlines</v>
          </cell>
          <cell r="V815" t="str">
            <v>UNITED STATES OF AMERICA</v>
          </cell>
          <cell r="W815" t="str">
            <v>NEW YORK STOCK EXCHANGE</v>
          </cell>
          <cell r="Y815" t="str">
            <v>U.S. Dollar</v>
          </cell>
          <cell r="AJ815" t="str">
            <v>E</v>
          </cell>
          <cell r="AR815" t="str">
            <v>T-PAA</v>
          </cell>
        </row>
        <row r="816">
          <cell r="A816" t="str">
            <v>T-PAA7505</v>
          </cell>
          <cell r="B816" t="str">
            <v>Alcoa  MAY 75 Puts</v>
          </cell>
          <cell r="C816" t="str">
            <v>PUT</v>
          </cell>
          <cell r="D816">
            <v>100</v>
          </cell>
          <cell r="F816" t="str">
            <v>NYSE</v>
          </cell>
          <cell r="G816" t="str">
            <v>METL</v>
          </cell>
          <cell r="H816" t="str">
            <v>USA</v>
          </cell>
          <cell r="N816" t="str">
            <v>T-PAA7505</v>
          </cell>
          <cell r="O816">
            <v>75</v>
          </cell>
          <cell r="P816">
            <v>33375</v>
          </cell>
          <cell r="Q816" t="str">
            <v>T-AA</v>
          </cell>
          <cell r="R816" t="str">
            <v>USD</v>
          </cell>
          <cell r="S816" t="str">
            <v>Put Option</v>
          </cell>
          <cell r="U816" t="str">
            <v>Metals</v>
          </cell>
          <cell r="V816" t="str">
            <v>UNITED STATES OF AMERICA</v>
          </cell>
          <cell r="W816" t="str">
            <v>NEW YORK STOCK EXCHANGE</v>
          </cell>
          <cell r="Y816" t="str">
            <v>U.S. Dollar</v>
          </cell>
          <cell r="AJ816" t="str">
            <v>E</v>
          </cell>
        </row>
        <row r="817">
          <cell r="A817" t="str">
            <v>T-PAA7506</v>
          </cell>
          <cell r="B817" t="str">
            <v>Alcoa  JUN 75 Puts</v>
          </cell>
          <cell r="C817" t="str">
            <v>PUT</v>
          </cell>
          <cell r="D817">
            <v>100</v>
          </cell>
          <cell r="F817" t="str">
            <v>NYSE</v>
          </cell>
          <cell r="G817" t="str">
            <v>METL</v>
          </cell>
          <cell r="H817" t="str">
            <v>USA</v>
          </cell>
          <cell r="N817" t="str">
            <v>T-PAA7506</v>
          </cell>
          <cell r="O817">
            <v>75</v>
          </cell>
          <cell r="P817">
            <v>33410</v>
          </cell>
          <cell r="Q817" t="str">
            <v>T-AA</v>
          </cell>
          <cell r="R817" t="str">
            <v>USD</v>
          </cell>
          <cell r="S817" t="str">
            <v>Put Option</v>
          </cell>
          <cell r="U817" t="str">
            <v>Metals</v>
          </cell>
          <cell r="V817" t="str">
            <v>UNITED STATES OF AMERICA</v>
          </cell>
          <cell r="W817" t="str">
            <v>NEW YORK STOCK EXCHANGE</v>
          </cell>
          <cell r="Y817" t="str">
            <v>U.S. Dollar</v>
          </cell>
          <cell r="AJ817" t="str">
            <v>E</v>
          </cell>
        </row>
        <row r="818">
          <cell r="A818" t="str">
            <v>T-PAAN</v>
          </cell>
          <cell r="B818" t="str">
            <v>PanAm Corp.</v>
          </cell>
          <cell r="C818" t="str">
            <v>STK</v>
          </cell>
          <cell r="D818">
            <v>1</v>
          </cell>
          <cell r="F818" t="str">
            <v>OTC</v>
          </cell>
          <cell r="G818" t="str">
            <v>AIRL</v>
          </cell>
          <cell r="H818" t="str">
            <v>USA</v>
          </cell>
          <cell r="N818" t="str">
            <v>T-PAAN</v>
          </cell>
          <cell r="R818" t="str">
            <v>USD</v>
          </cell>
          <cell r="S818" t="str">
            <v>Stock</v>
          </cell>
          <cell r="U818" t="str">
            <v>Airlines</v>
          </cell>
          <cell r="V818" t="str">
            <v>UNITED STATES OF AMERICA</v>
          </cell>
          <cell r="W818" t="str">
            <v>OVER THE COUNTER</v>
          </cell>
          <cell r="Y818" t="str">
            <v>U.S. Dollar</v>
          </cell>
          <cell r="AJ818" t="str">
            <v>E</v>
          </cell>
          <cell r="AR818" t="str">
            <v>T-PAAN</v>
          </cell>
        </row>
        <row r="819">
          <cell r="A819" t="str">
            <v>T-PALK2506</v>
          </cell>
          <cell r="B819" t="str">
            <v>Alaska Air JUN 25 Puts</v>
          </cell>
          <cell r="C819" t="str">
            <v>PUT</v>
          </cell>
          <cell r="D819">
            <v>100</v>
          </cell>
          <cell r="F819" t="str">
            <v>NYSE</v>
          </cell>
          <cell r="G819" t="str">
            <v>AIRL</v>
          </cell>
          <cell r="H819" t="str">
            <v>USA</v>
          </cell>
          <cell r="N819" t="str">
            <v>T-PALK2506</v>
          </cell>
          <cell r="O819">
            <v>25</v>
          </cell>
          <cell r="P819">
            <v>33410</v>
          </cell>
          <cell r="Q819" t="str">
            <v>T-ALK</v>
          </cell>
          <cell r="R819" t="str">
            <v>USD</v>
          </cell>
          <cell r="S819" t="str">
            <v>Put Option</v>
          </cell>
          <cell r="U819" t="str">
            <v>Airlines</v>
          </cell>
          <cell r="V819" t="str">
            <v>UNITED STATES OF AMERICA</v>
          </cell>
          <cell r="W819" t="str">
            <v>NEW YORK STOCK EXCHANGE</v>
          </cell>
          <cell r="Y819" t="str">
            <v>U.S. Dollar</v>
          </cell>
          <cell r="AJ819" t="str">
            <v>E</v>
          </cell>
        </row>
        <row r="820">
          <cell r="A820" t="str">
            <v>T-PAPA</v>
          </cell>
          <cell r="B820" t="str">
            <v>Back Bay Restaurant Group, Inc.</v>
          </cell>
          <cell r="C820" t="str">
            <v>STK</v>
          </cell>
          <cell r="D820">
            <v>1</v>
          </cell>
          <cell r="F820" t="str">
            <v>OTC</v>
          </cell>
          <cell r="G820" t="str">
            <v>REST</v>
          </cell>
          <cell r="H820" t="str">
            <v>USA</v>
          </cell>
          <cell r="N820" t="str">
            <v>T-PAPA</v>
          </cell>
          <cell r="R820" t="str">
            <v>USD</v>
          </cell>
          <cell r="S820" t="str">
            <v>Stock</v>
          </cell>
          <cell r="U820" t="str">
            <v>Restaurants</v>
          </cell>
          <cell r="V820" t="str">
            <v>UNITED STATES OF AMERICA</v>
          </cell>
          <cell r="W820" t="str">
            <v>OVER THE COUNTER</v>
          </cell>
          <cell r="Y820" t="str">
            <v>U.S. Dollar</v>
          </cell>
          <cell r="AJ820" t="str">
            <v>E</v>
          </cell>
        </row>
        <row r="821">
          <cell r="A821" t="str">
            <v>T-PAUH</v>
          </cell>
          <cell r="B821" t="str">
            <v>Paul Harris Stores</v>
          </cell>
          <cell r="C821" t="str">
            <v>STK</v>
          </cell>
          <cell r="D821">
            <v>1</v>
          </cell>
          <cell r="F821" t="str">
            <v>OTC</v>
          </cell>
          <cell r="G821" t="str">
            <v>RETA</v>
          </cell>
          <cell r="H821" t="str">
            <v>USA</v>
          </cell>
          <cell r="N821" t="str">
            <v>T-PAUH</v>
          </cell>
          <cell r="R821" t="str">
            <v>USD</v>
          </cell>
          <cell r="S821" t="str">
            <v>Stock</v>
          </cell>
          <cell r="U821" t="str">
            <v>Retail</v>
          </cell>
          <cell r="V821" t="str">
            <v>UNITED STATES OF AMERICA</v>
          </cell>
          <cell r="W821" t="str">
            <v>OVER THE COUNTER</v>
          </cell>
          <cell r="Y821" t="str">
            <v>U.S. Dollar</v>
          </cell>
          <cell r="AJ821" t="str">
            <v>E</v>
          </cell>
        </row>
        <row r="822">
          <cell r="A822" t="str">
            <v>T-PAX</v>
          </cell>
          <cell r="B822" t="str">
            <v>Paxson Communications</v>
          </cell>
          <cell r="C822" t="str">
            <v>STK</v>
          </cell>
          <cell r="D822">
            <v>1</v>
          </cell>
          <cell r="F822" t="str">
            <v>NYSE</v>
          </cell>
          <cell r="G822" t="str">
            <v>BROD</v>
          </cell>
          <cell r="H822" t="str">
            <v>USA</v>
          </cell>
          <cell r="N822" t="str">
            <v>T-PAX</v>
          </cell>
          <cell r="R822" t="str">
            <v>USD</v>
          </cell>
          <cell r="S822" t="str">
            <v>Stock</v>
          </cell>
          <cell r="U822" t="str">
            <v>Broadcast/Advertising</v>
          </cell>
          <cell r="V822" t="str">
            <v>UNITED STATES OF AMERICA</v>
          </cell>
          <cell r="W822" t="str">
            <v>NEW YORK STOCK EXCHANGE</v>
          </cell>
          <cell r="Y822" t="str">
            <v>U.S. Dollar</v>
          </cell>
          <cell r="AJ822" t="str">
            <v>E</v>
          </cell>
          <cell r="AR822" t="str">
            <v>T-PAX</v>
          </cell>
        </row>
        <row r="823">
          <cell r="A823" t="str">
            <v>T-PCAM</v>
          </cell>
          <cell r="B823" t="str">
            <v>Physician Corp. of America</v>
          </cell>
          <cell r="C823" t="str">
            <v>STK</v>
          </cell>
          <cell r="D823">
            <v>1</v>
          </cell>
          <cell r="F823" t="str">
            <v>OTC</v>
          </cell>
          <cell r="G823" t="str">
            <v>HMOS</v>
          </cell>
          <cell r="H823" t="str">
            <v>USA</v>
          </cell>
          <cell r="N823" t="str">
            <v>T-PCAM</v>
          </cell>
          <cell r="R823" t="str">
            <v>USD</v>
          </cell>
          <cell r="S823" t="str">
            <v>Stock</v>
          </cell>
          <cell r="U823" t="str">
            <v>Health Maint. Org.</v>
          </cell>
          <cell r="V823" t="str">
            <v>UNITED STATES OF AMERICA</v>
          </cell>
          <cell r="W823" t="str">
            <v>OVER THE COUNTER</v>
          </cell>
          <cell r="Y823" t="str">
            <v>U.S. Dollar</v>
          </cell>
          <cell r="AJ823" t="str">
            <v>E</v>
          </cell>
        </row>
        <row r="824">
          <cell r="A824" t="str">
            <v>T-PCAM.CALL</v>
          </cell>
          <cell r="B824" t="str">
            <v>PCAM 6/13/97 $5.50 OTC Call</v>
          </cell>
          <cell r="C824" t="str">
            <v>CAL</v>
          </cell>
          <cell r="D824">
            <v>100</v>
          </cell>
          <cell r="F824" t="str">
            <v>OTC</v>
          </cell>
          <cell r="G824" t="str">
            <v>HMOS</v>
          </cell>
          <cell r="H824" t="str">
            <v>USA</v>
          </cell>
          <cell r="N824" t="str">
            <v>T-PCAM.CALL</v>
          </cell>
          <cell r="O824">
            <v>5.5</v>
          </cell>
          <cell r="P824">
            <v>35594</v>
          </cell>
          <cell r="Q824" t="str">
            <v>T-PCAM</v>
          </cell>
          <cell r="R824" t="str">
            <v>USD</v>
          </cell>
          <cell r="S824" t="str">
            <v>Call Option</v>
          </cell>
          <cell r="U824" t="str">
            <v>Health Maint. Org.</v>
          </cell>
          <cell r="V824" t="str">
            <v>UNITED STATES OF AMERICA</v>
          </cell>
          <cell r="W824" t="str">
            <v>OVER THE COUNTER</v>
          </cell>
          <cell r="Y824" t="str">
            <v>U.S. Dollar</v>
          </cell>
          <cell r="AJ824" t="str">
            <v>E</v>
          </cell>
          <cell r="AR824" t="str">
            <v>T-PCAM.CALL</v>
          </cell>
        </row>
        <row r="825">
          <cell r="A825" t="str">
            <v>T-PCAM.PUT</v>
          </cell>
          <cell r="B825" t="str">
            <v>PCAM 6/13/97 $5.50 OTC Put</v>
          </cell>
          <cell r="C825" t="str">
            <v>PUT</v>
          </cell>
          <cell r="D825">
            <v>100</v>
          </cell>
          <cell r="F825" t="str">
            <v>OTC</v>
          </cell>
          <cell r="G825" t="str">
            <v>HMOS</v>
          </cell>
          <cell r="H825" t="str">
            <v>USA</v>
          </cell>
          <cell r="N825" t="str">
            <v>T-PCAM.PUT</v>
          </cell>
          <cell r="O825">
            <v>5.5</v>
          </cell>
          <cell r="P825">
            <v>35594</v>
          </cell>
          <cell r="Q825" t="str">
            <v>T-PCAM</v>
          </cell>
          <cell r="R825" t="str">
            <v>USD</v>
          </cell>
          <cell r="S825" t="str">
            <v>Put Option</v>
          </cell>
          <cell r="U825" t="str">
            <v>Health Maint. Org.</v>
          </cell>
          <cell r="V825" t="str">
            <v>UNITED STATES OF AMERICA</v>
          </cell>
          <cell r="W825" t="str">
            <v>OVER THE COUNTER</v>
          </cell>
          <cell r="Y825" t="str">
            <v>U.S. Dollar</v>
          </cell>
          <cell r="AJ825" t="str">
            <v>E</v>
          </cell>
          <cell r="AR825" t="str">
            <v>T-PCAM.PUT</v>
          </cell>
        </row>
        <row r="826">
          <cell r="A826" t="str">
            <v>T-PCH</v>
          </cell>
          <cell r="B826" t="str">
            <v xml:space="preserve">Potlatch Corp.     </v>
          </cell>
          <cell r="C826" t="str">
            <v>STK</v>
          </cell>
          <cell r="D826">
            <v>1</v>
          </cell>
          <cell r="F826" t="str">
            <v>NYSE</v>
          </cell>
          <cell r="G826" t="str">
            <v>PAPR</v>
          </cell>
          <cell r="H826" t="str">
            <v>USA</v>
          </cell>
          <cell r="N826" t="str">
            <v>T-PCH</v>
          </cell>
          <cell r="R826" t="str">
            <v>USD</v>
          </cell>
          <cell r="S826" t="str">
            <v>Stock</v>
          </cell>
          <cell r="U826" t="str">
            <v>Paper</v>
          </cell>
          <cell r="V826" t="str">
            <v>UNITED STATES OF AMERICA</v>
          </cell>
          <cell r="W826" t="str">
            <v>NEW YORK STOCK EXCHANGE</v>
          </cell>
          <cell r="Y826" t="str">
            <v>U.S. Dollar</v>
          </cell>
          <cell r="AJ826" t="str">
            <v>E</v>
          </cell>
        </row>
        <row r="827">
          <cell r="A827" t="str">
            <v>T-PCL</v>
          </cell>
          <cell r="B827" t="str">
            <v xml:space="preserve">Plum Creek Timber  </v>
          </cell>
          <cell r="C827" t="str">
            <v>STK</v>
          </cell>
          <cell r="D827">
            <v>1</v>
          </cell>
          <cell r="F827" t="str">
            <v>NYSE</v>
          </cell>
          <cell r="G827" t="str">
            <v>PAPR</v>
          </cell>
          <cell r="H827" t="str">
            <v>USA</v>
          </cell>
          <cell r="N827" t="str">
            <v>T-PCL</v>
          </cell>
          <cell r="R827" t="str">
            <v>USD</v>
          </cell>
          <cell r="S827" t="str">
            <v>Stock</v>
          </cell>
          <cell r="U827" t="str">
            <v>Paper</v>
          </cell>
          <cell r="V827" t="str">
            <v>UNITED STATES OF AMERICA</v>
          </cell>
          <cell r="W827" t="str">
            <v>NEW YORK STOCK EXCHANGE</v>
          </cell>
          <cell r="Y827" t="str">
            <v>U.S. Dollar</v>
          </cell>
          <cell r="AJ827" t="str">
            <v>E</v>
          </cell>
        </row>
        <row r="828">
          <cell r="A828" t="str">
            <v>T-PCLN</v>
          </cell>
          <cell r="B828" t="str">
            <v>Priceline.com</v>
          </cell>
          <cell r="C828" t="str">
            <v>STK</v>
          </cell>
          <cell r="D828">
            <v>1</v>
          </cell>
          <cell r="F828" t="str">
            <v>NYSE</v>
          </cell>
          <cell r="G828" t="str">
            <v>INET</v>
          </cell>
          <cell r="H828" t="str">
            <v>USA</v>
          </cell>
          <cell r="N828" t="str">
            <v>T-PCLN</v>
          </cell>
          <cell r="R828" t="str">
            <v>USD</v>
          </cell>
          <cell r="S828" t="str">
            <v>Stock</v>
          </cell>
          <cell r="U828" t="str">
            <v>Internet</v>
          </cell>
          <cell r="V828" t="str">
            <v>UNITED STATES OF AMERICA</v>
          </cell>
          <cell r="W828" t="str">
            <v>NEW YORK STOCK EXCHANGE</v>
          </cell>
          <cell r="Y828" t="str">
            <v>U.S. Dollar</v>
          </cell>
          <cell r="AJ828" t="str">
            <v>E</v>
          </cell>
          <cell r="AR828" t="str">
            <v>T-PCLN</v>
          </cell>
        </row>
        <row r="829">
          <cell r="A829" t="str">
            <v>T-PCLN2</v>
          </cell>
          <cell r="B829" t="str">
            <v>Priceline - Ed</v>
          </cell>
          <cell r="C829" t="str">
            <v>STK</v>
          </cell>
          <cell r="D829">
            <v>1</v>
          </cell>
          <cell r="F829" t="str">
            <v>OTC</v>
          </cell>
          <cell r="G829" t="str">
            <v>INET</v>
          </cell>
          <cell r="H829" t="str">
            <v>USA</v>
          </cell>
          <cell r="N829" t="str">
            <v>T-PCLN2</v>
          </cell>
          <cell r="R829" t="str">
            <v>USD</v>
          </cell>
          <cell r="S829" t="str">
            <v>Stock</v>
          </cell>
          <cell r="U829" t="str">
            <v>Internet</v>
          </cell>
          <cell r="V829" t="str">
            <v>UNITED STATES OF AMERICA</v>
          </cell>
          <cell r="W829" t="str">
            <v>OVER THE COUNTER</v>
          </cell>
          <cell r="Y829" t="str">
            <v>U.S. Dollar</v>
          </cell>
          <cell r="AJ829" t="str">
            <v>E</v>
          </cell>
          <cell r="AR829" t="str">
            <v>T-PCLN2</v>
          </cell>
        </row>
        <row r="830">
          <cell r="A830" t="str">
            <v>T-PCNI</v>
          </cell>
          <cell r="B830" t="str">
            <v>Physician Computer Network</v>
          </cell>
          <cell r="C830" t="str">
            <v>STK</v>
          </cell>
          <cell r="D830">
            <v>1</v>
          </cell>
          <cell r="F830" t="str">
            <v>OTC</v>
          </cell>
          <cell r="G830" t="str">
            <v>HCIS</v>
          </cell>
          <cell r="H830" t="str">
            <v>USA</v>
          </cell>
          <cell r="J830" t="str">
            <v>71940K109</v>
          </cell>
          <cell r="N830" t="str">
            <v>T-PCNI</v>
          </cell>
          <cell r="R830" t="str">
            <v>USD</v>
          </cell>
          <cell r="S830" t="str">
            <v>Stock</v>
          </cell>
          <cell r="U830" t="str">
            <v>Health Care Info Sys</v>
          </cell>
          <cell r="V830" t="str">
            <v>UNITED STATES OF AMERICA</v>
          </cell>
          <cell r="W830" t="str">
            <v>OVER THE COUNTER</v>
          </cell>
          <cell r="Y830" t="str">
            <v>U.S. Dollar</v>
          </cell>
          <cell r="AJ830" t="str">
            <v>E</v>
          </cell>
          <cell r="AR830" t="str">
            <v>T-PCNI</v>
          </cell>
        </row>
        <row r="831">
          <cell r="A831" t="str">
            <v>T-PCNIE</v>
          </cell>
          <cell r="B831" t="str">
            <v>Physician Computer Network</v>
          </cell>
          <cell r="C831" t="str">
            <v>STK</v>
          </cell>
          <cell r="D831">
            <v>1</v>
          </cell>
          <cell r="F831" t="str">
            <v>OTC</v>
          </cell>
          <cell r="G831" t="str">
            <v>INFO</v>
          </cell>
          <cell r="H831" t="str">
            <v>USA</v>
          </cell>
          <cell r="N831" t="str">
            <v>T-PCNIE</v>
          </cell>
          <cell r="R831" t="str">
            <v>USD</v>
          </cell>
          <cell r="S831" t="str">
            <v>Stock</v>
          </cell>
          <cell r="U831" t="str">
            <v>Information Services</v>
          </cell>
          <cell r="V831" t="str">
            <v>UNITED STATES OF AMERICA</v>
          </cell>
          <cell r="W831" t="str">
            <v>OVER THE COUNTER</v>
          </cell>
          <cell r="Y831" t="str">
            <v>U.S. Dollar</v>
          </cell>
          <cell r="AJ831" t="str">
            <v>E</v>
          </cell>
          <cell r="AR831" t="str">
            <v>T-PCNIE</v>
          </cell>
        </row>
        <row r="832">
          <cell r="A832" t="str">
            <v>T-PCR</v>
          </cell>
          <cell r="B832" t="str">
            <v>Perini</v>
          </cell>
          <cell r="C832" t="str">
            <v>STK</v>
          </cell>
          <cell r="D832">
            <v>1</v>
          </cell>
          <cell r="F832" t="str">
            <v>NYSE</v>
          </cell>
          <cell r="G832" t="str">
            <v>CASI</v>
          </cell>
          <cell r="H832" t="str">
            <v>USA</v>
          </cell>
          <cell r="N832" t="str">
            <v>T-PCR</v>
          </cell>
          <cell r="R832" t="str">
            <v>USD</v>
          </cell>
          <cell r="S832" t="str">
            <v>Stock</v>
          </cell>
          <cell r="U832" t="str">
            <v>Casinos</v>
          </cell>
          <cell r="V832" t="str">
            <v>UNITED STATES OF AMERICA</v>
          </cell>
          <cell r="W832" t="str">
            <v>NEW YORK STOCK EXCHANGE</v>
          </cell>
          <cell r="Y832" t="str">
            <v>U.S. Dollar</v>
          </cell>
          <cell r="AJ832" t="str">
            <v>E</v>
          </cell>
          <cell r="AR832" t="str">
            <v>T-PCR</v>
          </cell>
        </row>
        <row r="833">
          <cell r="A833" t="str">
            <v>T-PCT</v>
          </cell>
          <cell r="B833" t="str">
            <v>Property Capital Trust</v>
          </cell>
          <cell r="C833" t="str">
            <v>STK</v>
          </cell>
          <cell r="D833">
            <v>1</v>
          </cell>
          <cell r="F833" t="str">
            <v>NYSE</v>
          </cell>
          <cell r="G833" t="str">
            <v>REIT</v>
          </cell>
          <cell r="H833" t="str">
            <v>USA</v>
          </cell>
          <cell r="N833" t="str">
            <v>T-PCT</v>
          </cell>
          <cell r="R833" t="str">
            <v>USD</v>
          </cell>
          <cell r="S833" t="str">
            <v>Stock</v>
          </cell>
          <cell r="U833" t="str">
            <v>REITs</v>
          </cell>
          <cell r="V833" t="str">
            <v>UNITED STATES OF AMERICA</v>
          </cell>
          <cell r="W833" t="str">
            <v>NEW YORK STOCK EXCHANGE</v>
          </cell>
          <cell r="Y833" t="str">
            <v>U.S. Dollar</v>
          </cell>
          <cell r="AJ833" t="str">
            <v>E</v>
          </cell>
        </row>
        <row r="834">
          <cell r="A834" t="str">
            <v>T-PD</v>
          </cell>
          <cell r="B834" t="str">
            <v xml:space="preserve">Phelps Dodge    </v>
          </cell>
          <cell r="C834" t="str">
            <v>STK</v>
          </cell>
          <cell r="D834">
            <v>1</v>
          </cell>
          <cell r="F834" t="str">
            <v>NYSE</v>
          </cell>
          <cell r="G834" t="str">
            <v>METL</v>
          </cell>
          <cell r="H834" t="str">
            <v>USA</v>
          </cell>
          <cell r="N834" t="str">
            <v>T-PD</v>
          </cell>
          <cell r="R834" t="str">
            <v>USD</v>
          </cell>
          <cell r="S834" t="str">
            <v>Stock</v>
          </cell>
          <cell r="U834" t="str">
            <v>Metals</v>
          </cell>
          <cell r="V834" t="str">
            <v>UNITED STATES OF AMERICA</v>
          </cell>
          <cell r="W834" t="str">
            <v>NEW YORK STOCK EXCHANGE</v>
          </cell>
          <cell r="Y834" t="str">
            <v>U.S. Dollar</v>
          </cell>
          <cell r="AJ834" t="str">
            <v>E</v>
          </cell>
        </row>
        <row r="835">
          <cell r="A835" t="str">
            <v>T-PDAL0280</v>
          </cell>
          <cell r="B835" t="str">
            <v>Delta Air Feb 1992 80 Puts</v>
          </cell>
          <cell r="C835" t="str">
            <v>PUT</v>
          </cell>
          <cell r="D835">
            <v>100</v>
          </cell>
          <cell r="F835" t="str">
            <v>NYSE</v>
          </cell>
          <cell r="G835" t="str">
            <v>AIRL</v>
          </cell>
          <cell r="H835" t="str">
            <v>USA</v>
          </cell>
          <cell r="N835" t="str">
            <v>T-PDAL0280</v>
          </cell>
          <cell r="O835">
            <v>80</v>
          </cell>
          <cell r="P835">
            <v>33620</v>
          </cell>
          <cell r="Q835" t="str">
            <v>T-DAL</v>
          </cell>
          <cell r="R835" t="str">
            <v>USD</v>
          </cell>
          <cell r="S835" t="str">
            <v>Put Option</v>
          </cell>
          <cell r="U835" t="str">
            <v>Airlines</v>
          </cell>
          <cell r="V835" t="str">
            <v>UNITED STATES OF AMERICA</v>
          </cell>
          <cell r="W835" t="str">
            <v>NEW YORK STOCK EXCHANGE</v>
          </cell>
          <cell r="Y835" t="str">
            <v>U.S. Dollar</v>
          </cell>
          <cell r="AJ835" t="str">
            <v>E</v>
          </cell>
          <cell r="AR835" t="str">
            <v>T-PDAL0280</v>
          </cell>
        </row>
        <row r="836">
          <cell r="A836" t="str">
            <v>T-PDAL6010</v>
          </cell>
          <cell r="B836" t="str">
            <v>Delta Air Oct 1990 60 Puts</v>
          </cell>
          <cell r="C836" t="str">
            <v>PUT</v>
          </cell>
          <cell r="D836">
            <v>100</v>
          </cell>
          <cell r="F836" t="str">
            <v>NYSE</v>
          </cell>
          <cell r="G836" t="str">
            <v>AIRL</v>
          </cell>
          <cell r="H836" t="str">
            <v>USA</v>
          </cell>
          <cell r="N836" t="str">
            <v>T-PDAL6010</v>
          </cell>
          <cell r="O836">
            <v>60</v>
          </cell>
          <cell r="P836">
            <v>33165</v>
          </cell>
          <cell r="Q836" t="str">
            <v>T-DAL</v>
          </cell>
          <cell r="R836" t="str">
            <v>USD</v>
          </cell>
          <cell r="S836" t="str">
            <v>Put Option</v>
          </cell>
          <cell r="U836" t="str">
            <v>Airlines</v>
          </cell>
          <cell r="V836" t="str">
            <v>UNITED STATES OF AMERICA</v>
          </cell>
          <cell r="W836" t="str">
            <v>NEW YORK STOCK EXCHANGE</v>
          </cell>
          <cell r="Y836" t="str">
            <v>U.S. Dollar</v>
          </cell>
          <cell r="AJ836" t="str">
            <v>E</v>
          </cell>
          <cell r="AR836" t="str">
            <v>T-PDAL6010</v>
          </cell>
        </row>
        <row r="837">
          <cell r="A837" t="str">
            <v>T-PDAL6509</v>
          </cell>
          <cell r="B837" t="str">
            <v>Delta Air Sep 1990 65 Puts</v>
          </cell>
          <cell r="C837" t="str">
            <v>PUT</v>
          </cell>
          <cell r="D837">
            <v>100</v>
          </cell>
          <cell r="F837" t="str">
            <v>NYSE</v>
          </cell>
          <cell r="G837" t="str">
            <v>AIRL</v>
          </cell>
          <cell r="H837" t="str">
            <v>USA</v>
          </cell>
          <cell r="N837" t="str">
            <v>T-PDAL6509</v>
          </cell>
          <cell r="O837">
            <v>65</v>
          </cell>
          <cell r="P837">
            <v>33137</v>
          </cell>
          <cell r="Q837" t="str">
            <v>T-DAL</v>
          </cell>
          <cell r="R837" t="str">
            <v>USD</v>
          </cell>
          <cell r="S837" t="str">
            <v>Put Option</v>
          </cell>
          <cell r="U837" t="str">
            <v>Airlines</v>
          </cell>
          <cell r="V837" t="str">
            <v>UNITED STATES OF AMERICA</v>
          </cell>
          <cell r="W837" t="str">
            <v>NEW YORK STOCK EXCHANGE</v>
          </cell>
          <cell r="Y837" t="str">
            <v>U.S. Dollar</v>
          </cell>
          <cell r="AJ837" t="str">
            <v>E</v>
          </cell>
          <cell r="AR837" t="str">
            <v>T-PDAL6509</v>
          </cell>
        </row>
        <row r="838">
          <cell r="A838" t="str">
            <v>T-PDGE</v>
          </cell>
          <cell r="B838" t="str">
            <v xml:space="preserve">PDG Environmental, Inc. </v>
          </cell>
          <cell r="C838" t="str">
            <v>STK</v>
          </cell>
          <cell r="D838">
            <v>1</v>
          </cell>
          <cell r="F838" t="str">
            <v>OTC</v>
          </cell>
          <cell r="G838" t="str">
            <v>HAZW</v>
          </cell>
          <cell r="H838" t="str">
            <v>USA</v>
          </cell>
          <cell r="N838" t="str">
            <v>T-PDGE</v>
          </cell>
          <cell r="R838" t="str">
            <v>USD</v>
          </cell>
          <cell r="S838" t="str">
            <v>Stock</v>
          </cell>
          <cell r="U838" t="str">
            <v>Hazardous Waste</v>
          </cell>
          <cell r="V838" t="str">
            <v>UNITED STATES OF AMERICA</v>
          </cell>
          <cell r="W838" t="str">
            <v>OVER THE COUNTER</v>
          </cell>
          <cell r="Y838" t="str">
            <v>U.S. Dollar</v>
          </cell>
          <cell r="AJ838" t="str">
            <v>E</v>
          </cell>
        </row>
        <row r="839">
          <cell r="A839" t="str">
            <v>T-PENN</v>
          </cell>
          <cell r="B839" t="str">
            <v>Penn National Gaming</v>
          </cell>
          <cell r="C839" t="str">
            <v>STK</v>
          </cell>
          <cell r="D839">
            <v>1</v>
          </cell>
          <cell r="F839" t="str">
            <v>OTC</v>
          </cell>
          <cell r="G839" t="str">
            <v>CASI</v>
          </cell>
          <cell r="H839" t="str">
            <v>USA</v>
          </cell>
          <cell r="J839" t="str">
            <v>707569109</v>
          </cell>
          <cell r="N839" t="str">
            <v>T-PENN</v>
          </cell>
          <cell r="R839" t="str">
            <v>USD</v>
          </cell>
          <cell r="S839" t="str">
            <v>Stock</v>
          </cell>
          <cell r="U839" t="str">
            <v>Casinos</v>
          </cell>
          <cell r="V839" t="str">
            <v>UNITED STATES OF AMERICA</v>
          </cell>
          <cell r="W839" t="str">
            <v>OVER THE COUNTER</v>
          </cell>
          <cell r="Y839" t="str">
            <v>U.S. Dollar</v>
          </cell>
          <cell r="AJ839" t="str">
            <v>E</v>
          </cell>
          <cell r="AR839" t="str">
            <v>T-PENN</v>
          </cell>
        </row>
        <row r="840">
          <cell r="A840" t="str">
            <v>T-PENW</v>
          </cell>
          <cell r="B840" t="str">
            <v xml:space="preserve">PENWEST, LTD.      </v>
          </cell>
          <cell r="C840" t="str">
            <v>STK</v>
          </cell>
          <cell r="D840">
            <v>1</v>
          </cell>
          <cell r="F840" t="str">
            <v>OTC</v>
          </cell>
          <cell r="G840" t="str">
            <v>CHEM</v>
          </cell>
          <cell r="H840" t="str">
            <v>USA</v>
          </cell>
          <cell r="N840" t="str">
            <v>T-PENW</v>
          </cell>
          <cell r="R840" t="str">
            <v>USD</v>
          </cell>
          <cell r="S840" t="str">
            <v>Stock</v>
          </cell>
          <cell r="U840" t="str">
            <v>Chemicals</v>
          </cell>
          <cell r="V840" t="str">
            <v>UNITED STATES OF AMERICA</v>
          </cell>
          <cell r="W840" t="str">
            <v>OVER THE COUNTER</v>
          </cell>
          <cell r="Y840" t="str">
            <v>U.S. Dollar</v>
          </cell>
          <cell r="AJ840" t="str">
            <v>E</v>
          </cell>
        </row>
        <row r="841">
          <cell r="A841" t="str">
            <v>T-PFE</v>
          </cell>
          <cell r="B841" t="str">
            <v>Pfizer</v>
          </cell>
          <cell r="C841" t="str">
            <v>STK</v>
          </cell>
          <cell r="D841">
            <v>1</v>
          </cell>
          <cell r="F841" t="str">
            <v>NYSE</v>
          </cell>
          <cell r="G841" t="str">
            <v>DRUG</v>
          </cell>
          <cell r="H841" t="str">
            <v>USA</v>
          </cell>
          <cell r="N841" t="str">
            <v>T-PFE</v>
          </cell>
          <cell r="R841" t="str">
            <v>USD</v>
          </cell>
          <cell r="S841" t="str">
            <v>Stock</v>
          </cell>
          <cell r="U841" t="str">
            <v>Pharmaceuticals</v>
          </cell>
          <cell r="V841" t="str">
            <v>UNITED STATES OF AMERICA</v>
          </cell>
          <cell r="W841" t="str">
            <v>NEW YORK STOCK EXCHANGE</v>
          </cell>
          <cell r="Y841" t="str">
            <v>U.S. Dollar</v>
          </cell>
          <cell r="AJ841" t="str">
            <v>E</v>
          </cell>
          <cell r="AR841" t="str">
            <v>T-PFE</v>
          </cell>
        </row>
        <row r="842">
          <cell r="A842" t="str">
            <v>T-PFE.FB</v>
          </cell>
          <cell r="B842" t="str">
            <v>PFE June 1998 110 Calls</v>
          </cell>
          <cell r="C842" t="str">
            <v>CAL</v>
          </cell>
          <cell r="D842">
            <v>100</v>
          </cell>
          <cell r="F842" t="str">
            <v>NYSE</v>
          </cell>
          <cell r="G842" t="str">
            <v>DRUG</v>
          </cell>
          <cell r="H842" t="str">
            <v>USA</v>
          </cell>
          <cell r="N842" t="str">
            <v>T-PFE.FB</v>
          </cell>
          <cell r="O842">
            <v>110</v>
          </cell>
          <cell r="P842">
            <v>35965</v>
          </cell>
          <cell r="Q842" t="str">
            <v>T-PFE</v>
          </cell>
          <cell r="R842" t="str">
            <v>USD</v>
          </cell>
          <cell r="S842" t="str">
            <v>Call Option</v>
          </cell>
          <cell r="U842" t="str">
            <v>Pharmaceuticals</v>
          </cell>
          <cell r="V842" t="str">
            <v>UNITED STATES OF AMERICA</v>
          </cell>
          <cell r="W842" t="str">
            <v>NEW YORK STOCK EXCHANGE</v>
          </cell>
          <cell r="Y842" t="str">
            <v>U.S. Dollar</v>
          </cell>
          <cell r="AJ842" t="str">
            <v>E</v>
          </cell>
          <cell r="AR842" t="str">
            <v>T-PFE.FB</v>
          </cell>
        </row>
        <row r="843">
          <cell r="A843" t="str">
            <v>T-PGNS</v>
          </cell>
          <cell r="B843" t="str">
            <v>Pathogenesis</v>
          </cell>
          <cell r="C843" t="str">
            <v>STK</v>
          </cell>
          <cell r="D843">
            <v>1</v>
          </cell>
          <cell r="F843" t="str">
            <v>OTC</v>
          </cell>
          <cell r="G843" t="str">
            <v>DRUG</v>
          </cell>
          <cell r="H843" t="str">
            <v>USA</v>
          </cell>
          <cell r="N843" t="str">
            <v>T-PGNS</v>
          </cell>
          <cell r="R843" t="str">
            <v>USD</v>
          </cell>
          <cell r="S843" t="str">
            <v>Stock</v>
          </cell>
          <cell r="U843" t="str">
            <v>Pharmaceuticals</v>
          </cell>
          <cell r="V843" t="str">
            <v>UNITED STATES OF AMERICA</v>
          </cell>
          <cell r="W843" t="str">
            <v>OVER THE COUNTER</v>
          </cell>
          <cell r="Y843" t="str">
            <v>U.S. Dollar</v>
          </cell>
          <cell r="AJ843" t="str">
            <v>E</v>
          </cell>
          <cell r="AR843" t="str">
            <v>T-PGNS</v>
          </cell>
        </row>
        <row r="844">
          <cell r="A844" t="str">
            <v>T-PGTV</v>
          </cell>
          <cell r="B844" t="str">
            <v>Pegasus Communications</v>
          </cell>
          <cell r="C844" t="str">
            <v>STK</v>
          </cell>
          <cell r="D844">
            <v>1</v>
          </cell>
          <cell r="F844" t="str">
            <v>OTC</v>
          </cell>
          <cell r="G844" t="str">
            <v>MEDA</v>
          </cell>
          <cell r="H844" t="str">
            <v>USA</v>
          </cell>
          <cell r="J844" t="str">
            <v>705904100</v>
          </cell>
          <cell r="N844" t="str">
            <v>T-PGTV</v>
          </cell>
          <cell r="R844" t="str">
            <v>USD</v>
          </cell>
          <cell r="S844" t="str">
            <v>Stock</v>
          </cell>
          <cell r="U844" t="str">
            <v>Media/Telecomm</v>
          </cell>
          <cell r="V844" t="str">
            <v>UNITED STATES OF AMERICA</v>
          </cell>
          <cell r="W844" t="str">
            <v>OVER THE COUNTER</v>
          </cell>
          <cell r="Y844" t="str">
            <v>U.S. Dollar</v>
          </cell>
          <cell r="AJ844" t="str">
            <v>E</v>
          </cell>
          <cell r="AR844" t="str">
            <v>T-PGTV</v>
          </cell>
        </row>
        <row r="845">
          <cell r="A845" t="str">
            <v>T-PHHC</v>
          </cell>
          <cell r="B845" t="str">
            <v>Phoenix Healthcare Corp (was Iatros)</v>
          </cell>
          <cell r="C845" t="str">
            <v>STK</v>
          </cell>
          <cell r="D845">
            <v>1</v>
          </cell>
          <cell r="F845" t="str">
            <v>OTC</v>
          </cell>
          <cell r="G845" t="str">
            <v>NURH</v>
          </cell>
          <cell r="H845" t="str">
            <v>USA</v>
          </cell>
          <cell r="N845" t="str">
            <v>T-PHHC</v>
          </cell>
          <cell r="R845" t="str">
            <v>USD</v>
          </cell>
          <cell r="S845" t="str">
            <v>Stock</v>
          </cell>
          <cell r="U845" t="str">
            <v>Nursing Home</v>
          </cell>
          <cell r="V845" t="str">
            <v>UNITED STATES OF AMERICA</v>
          </cell>
          <cell r="W845" t="str">
            <v>OVER THE COUNTER</v>
          </cell>
          <cell r="Y845" t="str">
            <v>U.S. Dollar</v>
          </cell>
          <cell r="AJ845" t="str">
            <v>E</v>
          </cell>
          <cell r="AR845" t="str">
            <v>T-PHHC</v>
          </cell>
        </row>
        <row r="846">
          <cell r="A846" t="str">
            <v>T-PHSS</v>
          </cell>
          <cell r="B846" t="str">
            <v>Physician Support Systems</v>
          </cell>
          <cell r="C846" t="str">
            <v>STK</v>
          </cell>
          <cell r="D846">
            <v>1</v>
          </cell>
          <cell r="F846" t="str">
            <v>OTC</v>
          </cell>
          <cell r="G846" t="str">
            <v>HCIS</v>
          </cell>
          <cell r="H846" t="str">
            <v>USA</v>
          </cell>
          <cell r="N846" t="str">
            <v>T-PHSS</v>
          </cell>
          <cell r="R846" t="str">
            <v>USD</v>
          </cell>
          <cell r="S846" t="str">
            <v>Stock</v>
          </cell>
          <cell r="U846" t="str">
            <v>Health Care Info Sys</v>
          </cell>
          <cell r="V846" t="str">
            <v>UNITED STATES OF AMERICA</v>
          </cell>
          <cell r="W846" t="str">
            <v>OVER THE COUNTER</v>
          </cell>
          <cell r="Y846" t="str">
            <v>U.S. Dollar</v>
          </cell>
          <cell r="AJ846" t="str">
            <v>E</v>
          </cell>
          <cell r="AR846" t="str">
            <v>T-PHSS</v>
          </cell>
        </row>
        <row r="847">
          <cell r="A847" t="str">
            <v>T-PHSV</v>
          </cell>
          <cell r="B847" t="str">
            <v>Physicians Health Services</v>
          </cell>
          <cell r="C847" t="str">
            <v>STK</v>
          </cell>
          <cell r="D847">
            <v>1</v>
          </cell>
          <cell r="F847" t="str">
            <v>OTC</v>
          </cell>
          <cell r="G847" t="str">
            <v>HMOS</v>
          </cell>
          <cell r="H847" t="str">
            <v>USA</v>
          </cell>
          <cell r="N847" t="str">
            <v>T-PHSV</v>
          </cell>
          <cell r="R847" t="str">
            <v>USD</v>
          </cell>
          <cell r="S847" t="str">
            <v>Stock</v>
          </cell>
          <cell r="U847" t="str">
            <v>Health Maint. Org.</v>
          </cell>
          <cell r="V847" t="str">
            <v>UNITED STATES OF AMERICA</v>
          </cell>
          <cell r="W847" t="str">
            <v>OVER THE COUNTER</v>
          </cell>
          <cell r="Y847" t="str">
            <v>U.S. Dollar</v>
          </cell>
          <cell r="AJ847" t="str">
            <v>E</v>
          </cell>
        </row>
        <row r="848">
          <cell r="A848" t="str">
            <v>T-PHSYA</v>
          </cell>
          <cell r="B848" t="str">
            <v>Pacificare Health Cl. A &amp; Cl. B</v>
          </cell>
          <cell r="C848" t="str">
            <v>STK</v>
          </cell>
          <cell r="D848">
            <v>1</v>
          </cell>
          <cell r="F848" t="str">
            <v>OTC</v>
          </cell>
          <cell r="G848" t="str">
            <v>HMOS</v>
          </cell>
          <cell r="H848" t="str">
            <v>USA</v>
          </cell>
          <cell r="N848" t="str">
            <v>T-PHSYA</v>
          </cell>
          <cell r="R848" t="str">
            <v>USD</v>
          </cell>
          <cell r="S848" t="str">
            <v>Stock</v>
          </cell>
          <cell r="U848" t="str">
            <v>Health Maint. Org.</v>
          </cell>
          <cell r="V848" t="str">
            <v>UNITED STATES OF AMERICA</v>
          </cell>
          <cell r="W848" t="str">
            <v>OVER THE COUNTER</v>
          </cell>
          <cell r="Y848" t="str">
            <v>U.S. Dollar</v>
          </cell>
          <cell r="AJ848" t="str">
            <v>E</v>
          </cell>
        </row>
        <row r="849">
          <cell r="A849" t="str">
            <v>T-PHSYB</v>
          </cell>
          <cell r="B849" t="str">
            <v xml:space="preserve">Pacificare Health Cl. B </v>
          </cell>
          <cell r="C849" t="str">
            <v>STK</v>
          </cell>
          <cell r="D849">
            <v>1</v>
          </cell>
          <cell r="F849" t="str">
            <v>OTC</v>
          </cell>
          <cell r="G849" t="str">
            <v>HMOS</v>
          </cell>
          <cell r="H849" t="str">
            <v>USA</v>
          </cell>
          <cell r="N849" t="str">
            <v>T-PHSYB</v>
          </cell>
          <cell r="R849" t="str">
            <v>USD</v>
          </cell>
          <cell r="S849" t="str">
            <v>Stock</v>
          </cell>
          <cell r="U849" t="str">
            <v>Health Maint. Org.</v>
          </cell>
          <cell r="V849" t="str">
            <v>UNITED STATES OF AMERICA</v>
          </cell>
          <cell r="W849" t="str">
            <v>OVER THE COUNTER</v>
          </cell>
          <cell r="Y849" t="str">
            <v>U.S. Dollar</v>
          </cell>
          <cell r="AJ849" t="str">
            <v>E</v>
          </cell>
        </row>
        <row r="850">
          <cell r="A850" t="str">
            <v>T-PHYN</v>
          </cell>
          <cell r="B850" t="str">
            <v>Physician Reliance Network</v>
          </cell>
          <cell r="C850" t="str">
            <v>STK</v>
          </cell>
          <cell r="D850">
            <v>1</v>
          </cell>
          <cell r="F850" t="str">
            <v>OTC</v>
          </cell>
          <cell r="G850" t="str">
            <v>HEAL</v>
          </cell>
          <cell r="H850" t="str">
            <v>USA</v>
          </cell>
          <cell r="N850" t="str">
            <v>T-PHYN</v>
          </cell>
          <cell r="R850" t="str">
            <v>USD</v>
          </cell>
          <cell r="S850" t="str">
            <v>Stock</v>
          </cell>
          <cell r="U850" t="str">
            <v>Healthcare</v>
          </cell>
          <cell r="V850" t="str">
            <v>UNITED STATES OF AMERICA</v>
          </cell>
          <cell r="W850" t="str">
            <v>OVER THE COUNTER</v>
          </cell>
          <cell r="Y850" t="str">
            <v>U.S. Dollar</v>
          </cell>
          <cell r="AJ850" t="str">
            <v>E</v>
          </cell>
          <cell r="AR850" t="str">
            <v>T-PHYN</v>
          </cell>
        </row>
        <row r="851">
          <cell r="A851" t="str">
            <v>T-PICN</v>
          </cell>
          <cell r="B851" t="str">
            <v>Pic'N'Save</v>
          </cell>
          <cell r="C851" t="str">
            <v>STK</v>
          </cell>
          <cell r="D851">
            <v>1</v>
          </cell>
          <cell r="F851" t="str">
            <v>OTC</v>
          </cell>
          <cell r="G851" t="str">
            <v>RETA</v>
          </cell>
          <cell r="H851" t="str">
            <v>USA</v>
          </cell>
          <cell r="N851" t="str">
            <v>T-PICN</v>
          </cell>
          <cell r="R851" t="str">
            <v>USD</v>
          </cell>
          <cell r="S851" t="str">
            <v>Stock</v>
          </cell>
          <cell r="U851" t="str">
            <v>Retail</v>
          </cell>
          <cell r="V851" t="str">
            <v>UNITED STATES OF AMERICA</v>
          </cell>
          <cell r="W851" t="str">
            <v>OVER THE COUNTER</v>
          </cell>
          <cell r="Y851" t="str">
            <v>U.S. Dollar</v>
          </cell>
          <cell r="AJ851" t="str">
            <v>E</v>
          </cell>
        </row>
        <row r="852">
          <cell r="A852" t="str">
            <v>T-PIXR</v>
          </cell>
          <cell r="B852" t="str">
            <v>Pixar</v>
          </cell>
          <cell r="C852" t="str">
            <v>STK</v>
          </cell>
          <cell r="D852">
            <v>1</v>
          </cell>
          <cell r="F852" t="str">
            <v>OTC</v>
          </cell>
          <cell r="G852" t="str">
            <v>ENTM</v>
          </cell>
          <cell r="H852" t="str">
            <v>USA</v>
          </cell>
          <cell r="J852" t="str">
            <v>725811103</v>
          </cell>
          <cell r="N852" t="str">
            <v>T-PIXR</v>
          </cell>
          <cell r="R852" t="str">
            <v>USD</v>
          </cell>
          <cell r="S852" t="str">
            <v>Stock</v>
          </cell>
          <cell r="U852" t="str">
            <v>Entertainment/Leisure</v>
          </cell>
          <cell r="V852" t="str">
            <v>UNITED STATES OF AMERICA</v>
          </cell>
          <cell r="W852" t="str">
            <v>OVER THE COUNTER</v>
          </cell>
          <cell r="Y852" t="str">
            <v>U.S. Dollar</v>
          </cell>
          <cell r="AJ852" t="str">
            <v>E</v>
          </cell>
          <cell r="AR852" t="str">
            <v>T-PIXR</v>
          </cell>
        </row>
        <row r="853">
          <cell r="A853" t="str">
            <v>T-PJQ.BF</v>
          </cell>
          <cell r="B853" t="str">
            <v>PPDI Feb 1999 30 Calls</v>
          </cell>
          <cell r="C853" t="str">
            <v>CAL</v>
          </cell>
          <cell r="D853">
            <v>100</v>
          </cell>
          <cell r="F853" t="str">
            <v>NYSE</v>
          </cell>
          <cell r="G853" t="str">
            <v>HEAL</v>
          </cell>
          <cell r="H853" t="str">
            <v>USA</v>
          </cell>
          <cell r="N853" t="str">
            <v>T-PJQ.BF</v>
          </cell>
          <cell r="O853">
            <v>30</v>
          </cell>
          <cell r="P853">
            <v>36210</v>
          </cell>
          <cell r="Q853" t="str">
            <v>T-PPDI</v>
          </cell>
          <cell r="R853" t="str">
            <v>USD</v>
          </cell>
          <cell r="S853" t="str">
            <v>Call Option</v>
          </cell>
          <cell r="U853" t="str">
            <v>Healthcare</v>
          </cell>
          <cell r="V853" t="str">
            <v>UNITED STATES OF AMERICA</v>
          </cell>
          <cell r="W853" t="str">
            <v>NEW YORK STOCK EXCHANGE</v>
          </cell>
          <cell r="Y853" t="str">
            <v>U.S. Dollar</v>
          </cell>
          <cell r="AJ853" t="str">
            <v>E</v>
          </cell>
          <cell r="AR853" t="str">
            <v>T-PJQ.BF</v>
          </cell>
        </row>
        <row r="854">
          <cell r="A854" t="str">
            <v>T-PJQ.CG</v>
          </cell>
          <cell r="B854" t="str">
            <v>PPDI Mar 1999 35 Calls</v>
          </cell>
          <cell r="C854" t="str">
            <v>CAL</v>
          </cell>
          <cell r="D854">
            <v>100</v>
          </cell>
          <cell r="F854" t="str">
            <v>NYSE</v>
          </cell>
          <cell r="G854" t="str">
            <v>HEAL</v>
          </cell>
          <cell r="H854" t="str">
            <v>USA</v>
          </cell>
          <cell r="N854" t="str">
            <v>T-PJQ.CG</v>
          </cell>
          <cell r="O854">
            <v>35</v>
          </cell>
          <cell r="P854">
            <v>36238</v>
          </cell>
          <cell r="Q854" t="str">
            <v>T-PPDI</v>
          </cell>
          <cell r="R854" t="str">
            <v>USD</v>
          </cell>
          <cell r="S854" t="str">
            <v>Call Option</v>
          </cell>
          <cell r="U854" t="str">
            <v>Healthcare</v>
          </cell>
          <cell r="V854" t="str">
            <v>UNITED STATES OF AMERICA</v>
          </cell>
          <cell r="W854" t="str">
            <v>NEW YORK STOCK EXCHANGE</v>
          </cell>
          <cell r="Y854" t="str">
            <v>U.S. Dollar</v>
          </cell>
          <cell r="AJ854" t="str">
            <v>E</v>
          </cell>
          <cell r="AR854" t="str">
            <v>T-PJQ.CG</v>
          </cell>
        </row>
        <row r="855">
          <cell r="A855" t="str">
            <v>T-PJQ.DH</v>
          </cell>
          <cell r="B855" t="str">
            <v>PPDI Apr 1999 40 Calls</v>
          </cell>
          <cell r="C855" t="str">
            <v>CAL</v>
          </cell>
          <cell r="D855">
            <v>100</v>
          </cell>
          <cell r="F855" t="str">
            <v>NYSE</v>
          </cell>
          <cell r="G855" t="str">
            <v>HEAL</v>
          </cell>
          <cell r="H855" t="str">
            <v>USA</v>
          </cell>
          <cell r="N855" t="str">
            <v>T-PJQ.DH</v>
          </cell>
          <cell r="O855">
            <v>40</v>
          </cell>
          <cell r="P855">
            <v>36266</v>
          </cell>
          <cell r="Q855" t="str">
            <v>T-PPDI</v>
          </cell>
          <cell r="R855" t="str">
            <v>USD</v>
          </cell>
          <cell r="S855" t="str">
            <v>Call Option</v>
          </cell>
          <cell r="U855" t="str">
            <v>Healthcare</v>
          </cell>
          <cell r="V855" t="str">
            <v>UNITED STATES OF AMERICA</v>
          </cell>
          <cell r="W855" t="str">
            <v>NEW YORK STOCK EXCHANGE</v>
          </cell>
          <cell r="Y855" t="str">
            <v>U.S. Dollar</v>
          </cell>
          <cell r="AJ855" t="str">
            <v>E</v>
          </cell>
          <cell r="AR855" t="str">
            <v>T-PJQ.DH</v>
          </cell>
        </row>
        <row r="856">
          <cell r="A856" t="str">
            <v>T-PJQ.OG</v>
          </cell>
          <cell r="B856" t="str">
            <v>PPDI Mar 1999 35 Puts</v>
          </cell>
          <cell r="C856" t="str">
            <v>PUT</v>
          </cell>
          <cell r="D856">
            <v>100</v>
          </cell>
          <cell r="F856" t="str">
            <v>NYSE</v>
          </cell>
          <cell r="G856" t="str">
            <v>HEAL</v>
          </cell>
          <cell r="H856" t="str">
            <v>USA</v>
          </cell>
          <cell r="N856" t="str">
            <v>T-PJQ.OG</v>
          </cell>
          <cell r="O856">
            <v>35</v>
          </cell>
          <cell r="P856">
            <v>36238</v>
          </cell>
          <cell r="Q856" t="str">
            <v>T-PPDI</v>
          </cell>
          <cell r="R856" t="str">
            <v>USD</v>
          </cell>
          <cell r="S856" t="str">
            <v>Put Option</v>
          </cell>
          <cell r="U856" t="str">
            <v>Healthcare</v>
          </cell>
          <cell r="V856" t="str">
            <v>UNITED STATES OF AMERICA</v>
          </cell>
          <cell r="W856" t="str">
            <v>NEW YORK STOCK EXCHANGE</v>
          </cell>
          <cell r="Y856" t="str">
            <v>U.S. Dollar</v>
          </cell>
          <cell r="AJ856" t="str">
            <v>E</v>
          </cell>
          <cell r="AR856" t="str">
            <v>T-PJQ.OG</v>
          </cell>
        </row>
        <row r="857">
          <cell r="A857" t="str">
            <v>T-PJR3007</v>
          </cell>
          <cell r="B857" t="str">
            <v>James River Jul 1991 30 Puts</v>
          </cell>
          <cell r="C857" t="str">
            <v>PUT</v>
          </cell>
          <cell r="D857">
            <v>100</v>
          </cell>
          <cell r="F857" t="str">
            <v>NYSE</v>
          </cell>
          <cell r="G857" t="str">
            <v>PAPR</v>
          </cell>
          <cell r="H857" t="str">
            <v>USA</v>
          </cell>
          <cell r="N857" t="str">
            <v>T-PJR3007</v>
          </cell>
          <cell r="O857">
            <v>30</v>
          </cell>
          <cell r="P857">
            <v>33438</v>
          </cell>
          <cell r="Q857" t="str">
            <v>T-JR</v>
          </cell>
          <cell r="R857" t="str">
            <v>USD</v>
          </cell>
          <cell r="S857" t="str">
            <v>Put Option</v>
          </cell>
          <cell r="U857" t="str">
            <v>Paper</v>
          </cell>
          <cell r="V857" t="str">
            <v>UNITED STATES OF AMERICA</v>
          </cell>
          <cell r="W857" t="str">
            <v>NEW YORK STOCK EXCHANGE</v>
          </cell>
          <cell r="Y857" t="str">
            <v>U.S. Dollar</v>
          </cell>
          <cell r="AJ857" t="str">
            <v>E</v>
          </cell>
          <cell r="AR857" t="str">
            <v>T-PJR3007</v>
          </cell>
        </row>
        <row r="858">
          <cell r="A858" t="str">
            <v>T-PKS</v>
          </cell>
          <cell r="B858" t="str">
            <v>Premier Parks</v>
          </cell>
          <cell r="C858" t="str">
            <v>STK</v>
          </cell>
          <cell r="D858">
            <v>1</v>
          </cell>
          <cell r="F858" t="str">
            <v>NYSE</v>
          </cell>
          <cell r="G858" t="str">
            <v>ENTM</v>
          </cell>
          <cell r="H858" t="str">
            <v>USA</v>
          </cell>
          <cell r="N858" t="str">
            <v>T-PKS</v>
          </cell>
          <cell r="R858" t="str">
            <v>USD</v>
          </cell>
          <cell r="S858" t="str">
            <v>Stock</v>
          </cell>
          <cell r="U858" t="str">
            <v>Entertainment/Leisure</v>
          </cell>
          <cell r="V858" t="str">
            <v>UNITED STATES OF AMERICA</v>
          </cell>
          <cell r="W858" t="str">
            <v>NEW YORK STOCK EXCHANGE</v>
          </cell>
          <cell r="Y858" t="str">
            <v>U.S. Dollar</v>
          </cell>
          <cell r="AJ858" t="str">
            <v>E</v>
          </cell>
          <cell r="AR858" t="str">
            <v>T-PKS</v>
          </cell>
        </row>
        <row r="859">
          <cell r="A859" t="str">
            <v>T-PLA</v>
          </cell>
          <cell r="B859" t="str">
            <v>Playboy</v>
          </cell>
          <cell r="C859" t="str">
            <v>STK</v>
          </cell>
          <cell r="D859">
            <v>1</v>
          </cell>
          <cell r="F859" t="str">
            <v>NYSE</v>
          </cell>
          <cell r="G859" t="str">
            <v>ENTM</v>
          </cell>
          <cell r="H859" t="str">
            <v>USA</v>
          </cell>
          <cell r="N859" t="str">
            <v>T-PLA</v>
          </cell>
          <cell r="R859" t="str">
            <v>USD</v>
          </cell>
          <cell r="S859" t="str">
            <v>Stock</v>
          </cell>
          <cell r="U859" t="str">
            <v>Entertainment/Leisure</v>
          </cell>
          <cell r="V859" t="str">
            <v>UNITED STATES OF AMERICA</v>
          </cell>
          <cell r="W859" t="str">
            <v>NEW YORK STOCK EXCHANGE</v>
          </cell>
          <cell r="Y859" t="str">
            <v>U.S. Dollar</v>
          </cell>
          <cell r="AJ859" t="str">
            <v>E</v>
          </cell>
          <cell r="AR859" t="str">
            <v>T-PLA</v>
          </cell>
        </row>
        <row r="860">
          <cell r="A860" t="str">
            <v>T-PLAY</v>
          </cell>
          <cell r="B860" t="str">
            <v>Players International</v>
          </cell>
          <cell r="C860" t="str">
            <v>STK</v>
          </cell>
          <cell r="D860">
            <v>1</v>
          </cell>
          <cell r="F860" t="str">
            <v>OTC</v>
          </cell>
          <cell r="G860" t="str">
            <v>CASI</v>
          </cell>
          <cell r="H860" t="str">
            <v>USA</v>
          </cell>
          <cell r="J860" t="str">
            <v>727903106</v>
          </cell>
          <cell r="N860" t="str">
            <v>T-PLAY</v>
          </cell>
          <cell r="R860" t="str">
            <v>USD</v>
          </cell>
          <cell r="S860" t="str">
            <v>Stock</v>
          </cell>
          <cell r="U860" t="str">
            <v>Casinos</v>
          </cell>
          <cell r="V860" t="str">
            <v>UNITED STATES OF AMERICA</v>
          </cell>
          <cell r="W860" t="str">
            <v>OVER THE COUNTER</v>
          </cell>
          <cell r="Y860" t="str">
            <v>U.S. Dollar</v>
          </cell>
          <cell r="AJ860" t="str">
            <v>E</v>
          </cell>
          <cell r="AR860" t="str">
            <v>T-PLAY</v>
          </cell>
        </row>
        <row r="861">
          <cell r="A861" t="str">
            <v>T-PLC</v>
          </cell>
          <cell r="B861" t="str">
            <v>PLC Systems</v>
          </cell>
          <cell r="C861" t="str">
            <v>STK</v>
          </cell>
          <cell r="D861">
            <v>1</v>
          </cell>
          <cell r="F861" t="str">
            <v>NYSE</v>
          </cell>
          <cell r="G861" t="str">
            <v>HEAL</v>
          </cell>
          <cell r="H861" t="str">
            <v>USA</v>
          </cell>
          <cell r="N861" t="str">
            <v>T-PLC</v>
          </cell>
          <cell r="R861" t="str">
            <v>USD</v>
          </cell>
          <cell r="S861" t="str">
            <v>Stock</v>
          </cell>
          <cell r="U861" t="str">
            <v>Healthcare</v>
          </cell>
          <cell r="V861" t="str">
            <v>UNITED STATES OF AMERICA</v>
          </cell>
          <cell r="W861" t="str">
            <v>NEW YORK STOCK EXCHANGE</v>
          </cell>
          <cell r="Y861" t="str">
            <v>U.S. Dollar</v>
          </cell>
          <cell r="AJ861" t="str">
            <v>E</v>
          </cell>
          <cell r="AR861" t="str">
            <v>T-PLC</v>
          </cell>
        </row>
        <row r="862">
          <cell r="A862" t="str">
            <v>T-PLG</v>
          </cell>
          <cell r="B862" t="str">
            <v>Polygram</v>
          </cell>
          <cell r="C862" t="str">
            <v>STK</v>
          </cell>
          <cell r="D862">
            <v>1</v>
          </cell>
          <cell r="F862" t="str">
            <v>NYSE</v>
          </cell>
          <cell r="G862" t="str">
            <v>ENTM</v>
          </cell>
          <cell r="H862" t="str">
            <v>USA</v>
          </cell>
          <cell r="N862" t="str">
            <v>T-PLG</v>
          </cell>
          <cell r="R862" t="str">
            <v>USD</v>
          </cell>
          <cell r="S862" t="str">
            <v>Stock</v>
          </cell>
          <cell r="U862" t="str">
            <v>Entertainment</v>
          </cell>
          <cell r="V862" t="str">
            <v>UNITED STATES OF AMERICA</v>
          </cell>
          <cell r="W862" t="str">
            <v>NEW YORK STOCK EXCHANGE</v>
          </cell>
          <cell r="Y862" t="str">
            <v>U.S. Dollar</v>
          </cell>
          <cell r="AJ862" t="str">
            <v>E</v>
          </cell>
          <cell r="AR862" t="str">
            <v>T-PLG</v>
          </cell>
        </row>
        <row r="863">
          <cell r="A863" t="str">
            <v>T-PLI</v>
          </cell>
          <cell r="B863" t="str">
            <v>Polyvision Corp.</v>
          </cell>
          <cell r="C863" t="str">
            <v>STK</v>
          </cell>
          <cell r="D863">
            <v>1</v>
          </cell>
          <cell r="F863" t="str">
            <v>NYSE</v>
          </cell>
          <cell r="G863" t="str">
            <v>TECH</v>
          </cell>
          <cell r="H863" t="str">
            <v>USA</v>
          </cell>
          <cell r="N863" t="str">
            <v>T-PLI</v>
          </cell>
          <cell r="R863" t="str">
            <v>USD</v>
          </cell>
          <cell r="S863" t="str">
            <v>Stock</v>
          </cell>
          <cell r="U863" t="str">
            <v>Technology</v>
          </cell>
          <cell r="V863" t="str">
            <v>UNITED STATES OF AMERICA</v>
          </cell>
          <cell r="W863" t="str">
            <v>NEW YORK STOCK EXCHANGE</v>
          </cell>
          <cell r="Y863" t="str">
            <v>U.S. Dollar</v>
          </cell>
          <cell r="AJ863" t="str">
            <v>E</v>
          </cell>
          <cell r="AR863" t="str">
            <v>T-PLI</v>
          </cell>
        </row>
        <row r="864">
          <cell r="A864" t="str">
            <v>T-PLM</v>
          </cell>
          <cell r="B864" t="str">
            <v>PLM International</v>
          </cell>
          <cell r="C864" t="str">
            <v>STK</v>
          </cell>
          <cell r="D864">
            <v>1</v>
          </cell>
          <cell r="F864" t="str">
            <v>NYSE</v>
          </cell>
          <cell r="G864" t="str">
            <v>AIRL</v>
          </cell>
          <cell r="H864" t="str">
            <v>USA</v>
          </cell>
          <cell r="N864" t="str">
            <v>T-PLM</v>
          </cell>
          <cell r="R864" t="str">
            <v>USD</v>
          </cell>
          <cell r="S864" t="str">
            <v>Stock</v>
          </cell>
          <cell r="U864" t="str">
            <v>Airlines</v>
          </cell>
          <cell r="V864" t="str">
            <v>UNITED STATES OF AMERICA</v>
          </cell>
          <cell r="W864" t="str">
            <v>NEW YORK STOCK EXCHANGE</v>
          </cell>
          <cell r="Y864" t="str">
            <v>U.S. Dollar</v>
          </cell>
          <cell r="AJ864" t="str">
            <v>E</v>
          </cell>
        </row>
        <row r="865">
          <cell r="A865" t="str">
            <v>T-PLPX5008</v>
          </cell>
          <cell r="B865" t="str">
            <v>Louisiana Pac Aug 1991 50 Puts</v>
          </cell>
          <cell r="C865" t="str">
            <v>PUT</v>
          </cell>
          <cell r="D865">
            <v>100</v>
          </cell>
          <cell r="F865" t="str">
            <v>NYSE</v>
          </cell>
          <cell r="G865" t="str">
            <v>PAPR</v>
          </cell>
          <cell r="H865" t="str">
            <v>USA</v>
          </cell>
          <cell r="N865" t="str">
            <v>T-PLPX5008</v>
          </cell>
          <cell r="O865">
            <v>50</v>
          </cell>
          <cell r="P865">
            <v>33466</v>
          </cell>
          <cell r="Q865" t="str">
            <v>T-LPX</v>
          </cell>
          <cell r="R865" t="str">
            <v>USD</v>
          </cell>
          <cell r="S865" t="str">
            <v>Put Option</v>
          </cell>
          <cell r="U865" t="str">
            <v>Paper</v>
          </cell>
          <cell r="V865" t="str">
            <v>UNITED STATES OF AMERICA</v>
          </cell>
          <cell r="W865" t="str">
            <v>NEW YORK STOCK EXCHANGE</v>
          </cell>
          <cell r="Y865" t="str">
            <v>U.S. Dollar</v>
          </cell>
          <cell r="AJ865" t="str">
            <v>E</v>
          </cell>
          <cell r="AR865" t="str">
            <v>T-PLPX5008</v>
          </cell>
        </row>
        <row r="866">
          <cell r="A866" t="str">
            <v>T-PMCO</v>
          </cell>
          <cell r="B866" t="str">
            <v>Promedco</v>
          </cell>
          <cell r="C866" t="str">
            <v>STK</v>
          </cell>
          <cell r="D866">
            <v>1</v>
          </cell>
          <cell r="F866" t="str">
            <v>OTC</v>
          </cell>
          <cell r="G866" t="str">
            <v>HEAL</v>
          </cell>
          <cell r="H866" t="str">
            <v>USA</v>
          </cell>
          <cell r="N866" t="str">
            <v>T-PMCO</v>
          </cell>
          <cell r="R866" t="str">
            <v>USD</v>
          </cell>
          <cell r="S866" t="str">
            <v>Stock</v>
          </cell>
          <cell r="U866" t="str">
            <v>Healthcare</v>
          </cell>
          <cell r="V866" t="str">
            <v>UNITED STATES OF AMERICA</v>
          </cell>
          <cell r="W866" t="str">
            <v>OVER THE COUNTER</v>
          </cell>
          <cell r="Y866" t="str">
            <v>U.S. Dollar</v>
          </cell>
          <cell r="AJ866" t="str">
            <v>E</v>
          </cell>
          <cell r="AR866" t="str">
            <v>T-PMCO</v>
          </cell>
        </row>
        <row r="867">
          <cell r="A867" t="str">
            <v>T-PMRP</v>
          </cell>
          <cell r="B867" t="str">
            <v>PMR Corp</v>
          </cell>
          <cell r="C867" t="str">
            <v>STK</v>
          </cell>
          <cell r="D867">
            <v>1</v>
          </cell>
          <cell r="F867" t="str">
            <v>OTC</v>
          </cell>
          <cell r="G867" t="str">
            <v>HOSP</v>
          </cell>
          <cell r="H867" t="str">
            <v>USA</v>
          </cell>
          <cell r="N867" t="str">
            <v>T-PMRP</v>
          </cell>
          <cell r="R867" t="str">
            <v>USD</v>
          </cell>
          <cell r="S867" t="str">
            <v>Stock</v>
          </cell>
          <cell r="U867" t="str">
            <v>Hospital</v>
          </cell>
          <cell r="V867" t="str">
            <v>UNITED STATES OF AMERICA</v>
          </cell>
          <cell r="W867" t="str">
            <v>OVER THE COUNTER</v>
          </cell>
          <cell r="Y867" t="str">
            <v>U.S. Dollar</v>
          </cell>
          <cell r="AJ867" t="str">
            <v>E</v>
          </cell>
          <cell r="AR867" t="str">
            <v>T-PMRP</v>
          </cell>
        </row>
        <row r="868">
          <cell r="A868" t="str">
            <v>T-PMTI</v>
          </cell>
          <cell r="B868" t="str">
            <v>Palomar Medical Technologies</v>
          </cell>
          <cell r="C868" t="str">
            <v>STK</v>
          </cell>
          <cell r="D868">
            <v>1</v>
          </cell>
          <cell r="F868" t="str">
            <v>OTC</v>
          </cell>
          <cell r="G868" t="str">
            <v>MEDS</v>
          </cell>
          <cell r="H868" t="str">
            <v>USA</v>
          </cell>
          <cell r="N868" t="str">
            <v>T-PMTI</v>
          </cell>
          <cell r="R868" t="str">
            <v>USD</v>
          </cell>
          <cell r="S868" t="str">
            <v>Stock</v>
          </cell>
          <cell r="U868" t="str">
            <v>Medical Products</v>
          </cell>
          <cell r="V868" t="str">
            <v>UNITED STATES OF AMERICA</v>
          </cell>
          <cell r="W868" t="str">
            <v>OVER THE COUNTER</v>
          </cell>
          <cell r="Y868" t="str">
            <v>U.S. Dollar</v>
          </cell>
          <cell r="AJ868" t="str">
            <v>E</v>
          </cell>
          <cell r="AR868" t="str">
            <v>T-PMTI</v>
          </cell>
        </row>
        <row r="869">
          <cell r="A869" t="str">
            <v>T-PMTI.WTS</v>
          </cell>
          <cell r="B869" t="str">
            <v>PMTI 2/18/2003 $3.00 Warrants</v>
          </cell>
          <cell r="C869" t="str">
            <v>WAR</v>
          </cell>
          <cell r="D869">
            <v>1</v>
          </cell>
          <cell r="F869" t="str">
            <v>OTC</v>
          </cell>
          <cell r="G869" t="str">
            <v>HEAL</v>
          </cell>
          <cell r="H869" t="str">
            <v>USA</v>
          </cell>
          <cell r="N869" t="str">
            <v>T-PMTI.WTS</v>
          </cell>
          <cell r="O869">
            <v>3</v>
          </cell>
          <cell r="P869">
            <v>1145</v>
          </cell>
          <cell r="Q869" t="str">
            <v>T-PMTI</v>
          </cell>
          <cell r="R869" t="str">
            <v>USD</v>
          </cell>
          <cell r="S869" t="str">
            <v>Warrants</v>
          </cell>
          <cell r="U869" t="str">
            <v>Healthcare</v>
          </cell>
          <cell r="V869" t="str">
            <v>UNITED STATES OF AMERICA</v>
          </cell>
          <cell r="W869" t="str">
            <v>OVER THE COUNTER</v>
          </cell>
          <cell r="Y869" t="str">
            <v>U.S. Dollar</v>
          </cell>
          <cell r="AJ869" t="str">
            <v>E</v>
          </cell>
          <cell r="AR869" t="str">
            <v>T-PMTI.WTS</v>
          </cell>
        </row>
        <row r="870">
          <cell r="A870" t="str">
            <v>T-PNAA</v>
          </cell>
          <cell r="B870" t="str">
            <v>PanAm Corp.</v>
          </cell>
          <cell r="C870" t="str">
            <v>STK</v>
          </cell>
          <cell r="D870">
            <v>1</v>
          </cell>
          <cell r="F870" t="str">
            <v>OTC</v>
          </cell>
          <cell r="G870" t="str">
            <v>AIRL</v>
          </cell>
          <cell r="H870" t="str">
            <v>USA</v>
          </cell>
          <cell r="N870" t="str">
            <v>T-PNAA</v>
          </cell>
          <cell r="R870" t="str">
            <v>USD</v>
          </cell>
          <cell r="S870" t="str">
            <v>Stock</v>
          </cell>
          <cell r="U870" t="str">
            <v>Airlines</v>
          </cell>
          <cell r="V870" t="str">
            <v>UNITED STATES OF AMERICA</v>
          </cell>
          <cell r="W870" t="str">
            <v>OVER THE COUNTER</v>
          </cell>
          <cell r="Y870" t="str">
            <v>U.S. Dollar</v>
          </cell>
          <cell r="AJ870" t="str">
            <v>E</v>
          </cell>
          <cell r="AR870" t="str">
            <v>T-PNAA</v>
          </cell>
        </row>
        <row r="871">
          <cell r="A871" t="str">
            <v>T-POS</v>
          </cell>
          <cell r="B871" t="str">
            <v>Catalina Marketing</v>
          </cell>
          <cell r="C871" t="str">
            <v>STK</v>
          </cell>
          <cell r="D871">
            <v>1</v>
          </cell>
          <cell r="F871" t="str">
            <v>NYSE</v>
          </cell>
          <cell r="G871" t="str">
            <v>ADVT</v>
          </cell>
          <cell r="H871" t="str">
            <v>USA</v>
          </cell>
          <cell r="J871" t="str">
            <v>148867104</v>
          </cell>
          <cell r="N871" t="str">
            <v>T-POS</v>
          </cell>
          <cell r="R871" t="str">
            <v>USD</v>
          </cell>
          <cell r="S871" t="str">
            <v>Stock</v>
          </cell>
          <cell r="U871" t="str">
            <v>Advertising</v>
          </cell>
          <cell r="V871" t="str">
            <v>UNITED STATES OF AMERICA</v>
          </cell>
          <cell r="W871" t="str">
            <v>NEW YORK STOCK EXCHANGE</v>
          </cell>
          <cell r="Y871" t="str">
            <v>U.S. Dollar</v>
          </cell>
          <cell r="AJ871" t="str">
            <v>E</v>
          </cell>
          <cell r="AR871" t="str">
            <v>T-POS</v>
          </cell>
        </row>
        <row r="872">
          <cell r="A872" t="str">
            <v>T-POYO</v>
          </cell>
          <cell r="B872" t="str">
            <v>Pollo Tropical, Inc.</v>
          </cell>
          <cell r="C872" t="str">
            <v>STK</v>
          </cell>
          <cell r="D872">
            <v>1</v>
          </cell>
          <cell r="F872" t="str">
            <v>OTC</v>
          </cell>
          <cell r="G872" t="str">
            <v>REST</v>
          </cell>
          <cell r="H872" t="str">
            <v>USA</v>
          </cell>
          <cell r="N872" t="str">
            <v>T-POYO</v>
          </cell>
          <cell r="R872" t="str">
            <v>USD</v>
          </cell>
          <cell r="S872" t="str">
            <v>Stock</v>
          </cell>
          <cell r="U872" t="str">
            <v>Restaurants</v>
          </cell>
          <cell r="V872" t="str">
            <v>UNITED STATES OF AMERICA</v>
          </cell>
          <cell r="W872" t="str">
            <v>OVER THE COUNTER</v>
          </cell>
          <cell r="Y872" t="str">
            <v>U.S. Dollar</v>
          </cell>
          <cell r="AJ872" t="str">
            <v>E</v>
          </cell>
        </row>
        <row r="873">
          <cell r="A873" t="str">
            <v>T-PPDI</v>
          </cell>
          <cell r="B873" t="str">
            <v>Pharmaceutical Product Development Inc.</v>
          </cell>
          <cell r="C873" t="str">
            <v>STK</v>
          </cell>
          <cell r="D873">
            <v>1</v>
          </cell>
          <cell r="F873" t="str">
            <v>NYSE</v>
          </cell>
          <cell r="G873" t="str">
            <v>HEAL</v>
          </cell>
          <cell r="H873" t="str">
            <v>USA</v>
          </cell>
          <cell r="N873" t="str">
            <v>T-PPDI</v>
          </cell>
          <cell r="R873" t="str">
            <v>USD</v>
          </cell>
          <cell r="S873" t="str">
            <v>Stock</v>
          </cell>
          <cell r="U873" t="str">
            <v>Healthcare</v>
          </cell>
          <cell r="V873" t="str">
            <v>UNITED STATES OF AMERICA</v>
          </cell>
          <cell r="W873" t="str">
            <v>NEW YORK STOCK EXCHANGE</v>
          </cell>
          <cell r="Y873" t="str">
            <v>U.S. Dollar</v>
          </cell>
          <cell r="AJ873" t="str">
            <v>E</v>
          </cell>
          <cell r="AR873" t="str">
            <v>T-PPDI</v>
          </cell>
        </row>
        <row r="874">
          <cell r="A874" t="str">
            <v>T-PPE</v>
          </cell>
          <cell r="B874" t="str">
            <v>Park Place Entertainment</v>
          </cell>
          <cell r="C874" t="str">
            <v>STK</v>
          </cell>
          <cell r="D874">
            <v>1</v>
          </cell>
          <cell r="F874" t="str">
            <v>NYSE</v>
          </cell>
          <cell r="G874" t="str">
            <v>CASI</v>
          </cell>
          <cell r="H874" t="str">
            <v>USA</v>
          </cell>
          <cell r="N874" t="str">
            <v>T-PPE</v>
          </cell>
          <cell r="R874" t="str">
            <v>USD</v>
          </cell>
          <cell r="S874" t="str">
            <v>Stock</v>
          </cell>
          <cell r="U874" t="str">
            <v>Casinos</v>
          </cell>
          <cell r="V874" t="str">
            <v>UNITED STATES OF AMERICA</v>
          </cell>
          <cell r="W874" t="str">
            <v>NEW YORK STOCK EXCHANGE</v>
          </cell>
          <cell r="Y874" t="str">
            <v>U.S. Dollar</v>
          </cell>
          <cell r="AJ874" t="str">
            <v>E</v>
          </cell>
          <cell r="AR874" t="str">
            <v>T-PPE</v>
          </cell>
        </row>
        <row r="875">
          <cell r="A875" t="str">
            <v>T-PQC.CD</v>
          </cell>
          <cell r="B875" t="str">
            <v>PCAM Mar 1996 20 Calls</v>
          </cell>
          <cell r="C875" t="str">
            <v>CAL</v>
          </cell>
          <cell r="D875">
            <v>100</v>
          </cell>
          <cell r="F875" t="str">
            <v>NYSE</v>
          </cell>
          <cell r="G875" t="str">
            <v>HMOS</v>
          </cell>
          <cell r="H875" t="str">
            <v>USA</v>
          </cell>
          <cell r="N875" t="str">
            <v>T-PQC.CD</v>
          </cell>
          <cell r="O875">
            <v>20</v>
          </cell>
          <cell r="P875">
            <v>35139</v>
          </cell>
          <cell r="Q875" t="str">
            <v>T-PCAM</v>
          </cell>
          <cell r="R875" t="str">
            <v>USD</v>
          </cell>
          <cell r="S875" t="str">
            <v>Call Option</v>
          </cell>
          <cell r="U875" t="str">
            <v>Health Maint. Org.</v>
          </cell>
          <cell r="V875" t="str">
            <v>UNITED STATES OF AMERICA</v>
          </cell>
          <cell r="W875" t="str">
            <v>NEW YORK STOCK EXCHANGE</v>
          </cell>
          <cell r="Y875" t="str">
            <v>U.S. Dollar</v>
          </cell>
          <cell r="AJ875" t="str">
            <v>E</v>
          </cell>
          <cell r="AR875" t="str">
            <v>T-PQC.CD</v>
          </cell>
        </row>
        <row r="876">
          <cell r="A876" t="str">
            <v>T-PQC.CW</v>
          </cell>
          <cell r="B876" t="str">
            <v>PCAM Mar 96 17.5 Calls</v>
          </cell>
          <cell r="C876" t="str">
            <v>CAL</v>
          </cell>
          <cell r="D876">
            <v>100</v>
          </cell>
          <cell r="F876" t="str">
            <v>NYSE</v>
          </cell>
          <cell r="G876" t="str">
            <v>HMOS</v>
          </cell>
          <cell r="H876" t="str">
            <v>USA</v>
          </cell>
          <cell r="N876" t="str">
            <v>T-PQC.CW</v>
          </cell>
          <cell r="O876">
            <v>17.5</v>
          </cell>
          <cell r="P876">
            <v>35139</v>
          </cell>
          <cell r="Q876" t="str">
            <v>T-PCAM</v>
          </cell>
          <cell r="R876" t="str">
            <v>USD</v>
          </cell>
          <cell r="S876" t="str">
            <v>Call Option</v>
          </cell>
          <cell r="U876" t="str">
            <v>Health Maint. Org.</v>
          </cell>
          <cell r="V876" t="str">
            <v>UNITED STATES OF AMERICA</v>
          </cell>
          <cell r="W876" t="str">
            <v>NEW YORK STOCK EXCHANGE</v>
          </cell>
          <cell r="Y876" t="str">
            <v>U.S. Dollar</v>
          </cell>
          <cell r="AJ876" t="str">
            <v>E</v>
          </cell>
          <cell r="AR876" t="str">
            <v>T-PQC.CW</v>
          </cell>
        </row>
        <row r="877">
          <cell r="A877" t="str">
            <v>T-PQC.KV</v>
          </cell>
          <cell r="B877" t="str">
            <v>PCAM Nov 96 12.5 Calls</v>
          </cell>
          <cell r="C877" t="str">
            <v>CAL</v>
          </cell>
          <cell r="D877">
            <v>100</v>
          </cell>
          <cell r="F877" t="str">
            <v>NYSE</v>
          </cell>
          <cell r="G877" t="str">
            <v>HMOS</v>
          </cell>
          <cell r="H877" t="str">
            <v>USA</v>
          </cell>
          <cell r="N877" t="str">
            <v>T-PQC.KV</v>
          </cell>
          <cell r="O877">
            <v>12.5</v>
          </cell>
          <cell r="P877">
            <v>35384</v>
          </cell>
          <cell r="Q877" t="str">
            <v>T-PCAM</v>
          </cell>
          <cell r="R877" t="str">
            <v>USD</v>
          </cell>
          <cell r="S877" t="str">
            <v>Call Option</v>
          </cell>
          <cell r="U877" t="str">
            <v>Health Maint. Org.</v>
          </cell>
          <cell r="V877" t="str">
            <v>UNITED STATES OF AMERICA</v>
          </cell>
          <cell r="W877" t="str">
            <v>NEW YORK STOCK EXCHANGE</v>
          </cell>
          <cell r="Y877" t="str">
            <v>U.S. Dollar</v>
          </cell>
          <cell r="AJ877" t="str">
            <v>E</v>
          </cell>
          <cell r="AR877" t="str">
            <v>T-PQC.KV</v>
          </cell>
        </row>
        <row r="878">
          <cell r="A878" t="str">
            <v>T-PQC.MC</v>
          </cell>
          <cell r="B878" t="str">
            <v>PCAM Jan. 1996 15 Puts</v>
          </cell>
          <cell r="C878" t="str">
            <v>PUT</v>
          </cell>
          <cell r="D878">
            <v>100</v>
          </cell>
          <cell r="F878" t="str">
            <v>NYSE</v>
          </cell>
          <cell r="G878" t="str">
            <v>HMOS</v>
          </cell>
          <cell r="H878" t="str">
            <v>USA</v>
          </cell>
          <cell r="N878" t="str">
            <v>T-PQC.MC</v>
          </cell>
          <cell r="O878">
            <v>15</v>
          </cell>
          <cell r="P878">
            <v>35083</v>
          </cell>
          <cell r="Q878" t="str">
            <v>T-PCAM</v>
          </cell>
          <cell r="R878" t="str">
            <v>USD</v>
          </cell>
          <cell r="S878" t="str">
            <v>Put Option</v>
          </cell>
          <cell r="U878" t="str">
            <v>Health Maint. Org.</v>
          </cell>
          <cell r="V878" t="str">
            <v>UNITED STATES OF AMERICA</v>
          </cell>
          <cell r="W878" t="str">
            <v>NEW YORK STOCK EXCHANGE</v>
          </cell>
          <cell r="Y878" t="str">
            <v>U.S. Dollar</v>
          </cell>
          <cell r="AJ878" t="str">
            <v>E</v>
          </cell>
          <cell r="AR878" t="str">
            <v>T-PQC.MC</v>
          </cell>
        </row>
        <row r="879">
          <cell r="A879" t="str">
            <v>T-PQC.OA</v>
          </cell>
          <cell r="B879" t="str">
            <v>PCAM Mar 1997 5 Puts</v>
          </cell>
          <cell r="C879" t="str">
            <v>PUT</v>
          </cell>
          <cell r="D879">
            <v>100</v>
          </cell>
          <cell r="F879" t="str">
            <v>NYSE</v>
          </cell>
          <cell r="G879" t="str">
            <v>HMOS</v>
          </cell>
          <cell r="H879" t="str">
            <v>USA</v>
          </cell>
          <cell r="N879" t="str">
            <v>T-PQC.OA</v>
          </cell>
          <cell r="O879">
            <v>5</v>
          </cell>
          <cell r="P879">
            <v>35510</v>
          </cell>
          <cell r="Q879" t="str">
            <v>T-PCAM</v>
          </cell>
          <cell r="R879" t="str">
            <v>USD</v>
          </cell>
          <cell r="S879" t="str">
            <v>Put Option</v>
          </cell>
          <cell r="U879" t="str">
            <v>Health Maint. Org.</v>
          </cell>
          <cell r="V879" t="str">
            <v>UNITED STATES OF AMERICA</v>
          </cell>
          <cell r="W879" t="str">
            <v>NEW YORK STOCK EXCHANGE</v>
          </cell>
          <cell r="Y879" t="str">
            <v>U.S. Dollar</v>
          </cell>
          <cell r="AJ879" t="str">
            <v>E</v>
          </cell>
          <cell r="AR879" t="str">
            <v>T-PQC.OA</v>
          </cell>
        </row>
        <row r="880">
          <cell r="A880" t="str">
            <v>T-PQC.OC</v>
          </cell>
          <cell r="B880" t="str">
            <v>PCAM Mar 1996 15 Puts</v>
          </cell>
          <cell r="C880" t="str">
            <v>PUT</v>
          </cell>
          <cell r="D880">
            <v>100</v>
          </cell>
          <cell r="F880" t="str">
            <v>NYSE</v>
          </cell>
          <cell r="G880" t="str">
            <v>HMOS</v>
          </cell>
          <cell r="H880" t="str">
            <v>USA</v>
          </cell>
          <cell r="N880" t="str">
            <v>T-PQC.OC</v>
          </cell>
          <cell r="O880">
            <v>15</v>
          </cell>
          <cell r="P880">
            <v>35139</v>
          </cell>
          <cell r="Q880" t="str">
            <v>T-PCAM</v>
          </cell>
          <cell r="R880" t="str">
            <v>USD</v>
          </cell>
          <cell r="S880" t="str">
            <v>Put Option</v>
          </cell>
          <cell r="U880" t="str">
            <v>Health Maint. Org.</v>
          </cell>
          <cell r="V880" t="str">
            <v>UNITED STATES OF AMERICA</v>
          </cell>
          <cell r="W880" t="str">
            <v>NEW YORK STOCK EXCHANGE</v>
          </cell>
          <cell r="Y880" t="str">
            <v>U.S. Dollar</v>
          </cell>
          <cell r="AJ880" t="str">
            <v>E</v>
          </cell>
          <cell r="AR880" t="str">
            <v>T-PQC.OC</v>
          </cell>
        </row>
        <row r="881">
          <cell r="A881" t="str">
            <v>T-PQC.SV</v>
          </cell>
          <cell r="B881" t="str">
            <v>PCAM July 1996 12.5 Puts</v>
          </cell>
          <cell r="C881" t="str">
            <v>PUT</v>
          </cell>
          <cell r="D881">
            <v>100</v>
          </cell>
          <cell r="F881" t="str">
            <v>NYSE</v>
          </cell>
          <cell r="G881" t="str">
            <v>HMOS</v>
          </cell>
          <cell r="H881" t="str">
            <v>USA</v>
          </cell>
          <cell r="N881" t="str">
            <v>T-PQC.SV</v>
          </cell>
          <cell r="O881">
            <v>12.5</v>
          </cell>
          <cell r="P881">
            <v>35265</v>
          </cell>
          <cell r="Q881" t="str">
            <v>T-PCAM</v>
          </cell>
          <cell r="R881" t="str">
            <v>USD</v>
          </cell>
          <cell r="S881" t="str">
            <v>Put Option</v>
          </cell>
          <cell r="U881" t="str">
            <v>Health Maint. Org.</v>
          </cell>
          <cell r="V881" t="str">
            <v>UNITED STATES OF AMERICA</v>
          </cell>
          <cell r="W881" t="str">
            <v>NEW YORK STOCK EXCHANGE</v>
          </cell>
          <cell r="Y881" t="str">
            <v>U.S. Dollar</v>
          </cell>
          <cell r="AJ881" t="str">
            <v>E</v>
          </cell>
          <cell r="AR881" t="str">
            <v>T-PQC.SV</v>
          </cell>
        </row>
        <row r="882">
          <cell r="A882" t="str">
            <v>T-PQC.TB</v>
          </cell>
          <cell r="B882" t="str">
            <v>PCAM Aug 1996 10 Puts</v>
          </cell>
          <cell r="C882" t="str">
            <v>PUT</v>
          </cell>
          <cell r="D882">
            <v>100</v>
          </cell>
          <cell r="F882" t="str">
            <v>NYSE</v>
          </cell>
          <cell r="G882" t="str">
            <v>HMOS</v>
          </cell>
          <cell r="H882" t="str">
            <v>USA</v>
          </cell>
          <cell r="N882" t="str">
            <v>T-PQC.TB</v>
          </cell>
          <cell r="O882">
            <v>10</v>
          </cell>
          <cell r="P882">
            <v>35293</v>
          </cell>
          <cell r="Q882" t="str">
            <v>T-PCAM</v>
          </cell>
          <cell r="R882" t="str">
            <v>USD</v>
          </cell>
          <cell r="S882" t="str">
            <v>Put Option</v>
          </cell>
          <cell r="U882" t="str">
            <v>Health Maint. Org.</v>
          </cell>
          <cell r="V882" t="str">
            <v>UNITED STATES OF AMERICA</v>
          </cell>
          <cell r="W882" t="str">
            <v>NEW YORK STOCK EXCHANGE</v>
          </cell>
          <cell r="Y882" t="str">
            <v>U.S. Dollar</v>
          </cell>
          <cell r="AJ882" t="str">
            <v>E</v>
          </cell>
          <cell r="AR882" t="str">
            <v>T-PQC.TB</v>
          </cell>
        </row>
        <row r="883">
          <cell r="A883" t="str">
            <v>T-PQC.WC</v>
          </cell>
          <cell r="B883" t="str">
            <v>PCAM Nov. 1995 15 Puts</v>
          </cell>
          <cell r="C883" t="str">
            <v>PUT</v>
          </cell>
          <cell r="D883">
            <v>100</v>
          </cell>
          <cell r="F883" t="str">
            <v>NYSE</v>
          </cell>
          <cell r="G883" t="str">
            <v>HMOS</v>
          </cell>
          <cell r="H883" t="str">
            <v>USA</v>
          </cell>
          <cell r="N883" t="str">
            <v>T-PQC.WC</v>
          </cell>
          <cell r="O883">
            <v>15</v>
          </cell>
          <cell r="P883">
            <v>35021</v>
          </cell>
          <cell r="Q883" t="str">
            <v>T-PCAM</v>
          </cell>
          <cell r="R883" t="str">
            <v>USD</v>
          </cell>
          <cell r="S883" t="str">
            <v>Put Option</v>
          </cell>
          <cell r="U883" t="str">
            <v>Health Maint. Org.</v>
          </cell>
          <cell r="V883" t="str">
            <v>UNITED STATES OF AMERICA</v>
          </cell>
          <cell r="W883" t="str">
            <v>NEW YORK STOCK EXCHANGE</v>
          </cell>
          <cell r="Y883" t="str">
            <v>U.S. Dollar</v>
          </cell>
          <cell r="AJ883" t="str">
            <v>E</v>
          </cell>
          <cell r="AR883" t="str">
            <v>T-PQC.WC</v>
          </cell>
        </row>
        <row r="884">
          <cell r="A884" t="str">
            <v>T-PQC.XB</v>
          </cell>
          <cell r="B884" t="str">
            <v>PCAM Dec 1996 10 Puts</v>
          </cell>
          <cell r="C884" t="str">
            <v>PUT</v>
          </cell>
          <cell r="D884">
            <v>100</v>
          </cell>
          <cell r="F884" t="str">
            <v>NYSE</v>
          </cell>
          <cell r="G884" t="str">
            <v>HMOS</v>
          </cell>
          <cell r="H884" t="str">
            <v>USA</v>
          </cell>
          <cell r="N884" t="str">
            <v>T-PQC.XB</v>
          </cell>
          <cell r="O884">
            <v>10</v>
          </cell>
          <cell r="P884">
            <v>35419</v>
          </cell>
          <cell r="Q884" t="str">
            <v>T-PCAM</v>
          </cell>
          <cell r="R884" t="str">
            <v>USD</v>
          </cell>
          <cell r="S884" t="str">
            <v>Put Option</v>
          </cell>
          <cell r="U884" t="str">
            <v>Health Maint. Org.</v>
          </cell>
          <cell r="V884" t="str">
            <v>UNITED STATES OF AMERICA</v>
          </cell>
          <cell r="W884" t="str">
            <v>NEW YORK STOCK EXCHANGE</v>
          </cell>
          <cell r="Y884" t="str">
            <v>U.S. Dollar</v>
          </cell>
          <cell r="AJ884" t="str">
            <v>E</v>
          </cell>
          <cell r="AR884" t="str">
            <v>T-PQC.XB</v>
          </cell>
        </row>
        <row r="885">
          <cell r="A885" t="str">
            <v>T-PQC.XC</v>
          </cell>
          <cell r="B885" t="str">
            <v>Physician Corp America Dec. 1995 15 Puts</v>
          </cell>
          <cell r="C885" t="str">
            <v>PUT</v>
          </cell>
          <cell r="D885">
            <v>100</v>
          </cell>
          <cell r="F885" t="str">
            <v>NYSE</v>
          </cell>
          <cell r="G885" t="str">
            <v>HMOS</v>
          </cell>
          <cell r="H885" t="str">
            <v>USA</v>
          </cell>
          <cell r="N885" t="str">
            <v>T-PQC.XC</v>
          </cell>
          <cell r="O885">
            <v>15</v>
          </cell>
          <cell r="P885">
            <v>35048</v>
          </cell>
          <cell r="Q885" t="str">
            <v>T-PCAM</v>
          </cell>
          <cell r="R885" t="str">
            <v>USD</v>
          </cell>
          <cell r="S885" t="str">
            <v>Put Option</v>
          </cell>
          <cell r="U885" t="str">
            <v>Health Maint. Org.</v>
          </cell>
          <cell r="V885" t="str">
            <v>UNITED STATES OF AMERICA</v>
          </cell>
          <cell r="W885" t="str">
            <v>NEW YORK STOCK EXCHANGE</v>
          </cell>
          <cell r="Y885" t="str">
            <v>U.S. Dollar</v>
          </cell>
          <cell r="AJ885" t="str">
            <v>E</v>
          </cell>
          <cell r="AR885" t="str">
            <v>T-PQC.XC</v>
          </cell>
        </row>
        <row r="886">
          <cell r="A886" t="str">
            <v>T-PQJ.AI</v>
          </cell>
          <cell r="B886" t="str">
            <v>PIXR Jan 1999 45 Calls</v>
          </cell>
          <cell r="C886" t="str">
            <v>CAL</v>
          </cell>
          <cell r="D886">
            <v>100</v>
          </cell>
          <cell r="F886" t="str">
            <v>NYSE</v>
          </cell>
          <cell r="G886" t="str">
            <v>ENTM</v>
          </cell>
          <cell r="H886" t="str">
            <v>USA</v>
          </cell>
          <cell r="N886" t="str">
            <v>T-PQJ.AI</v>
          </cell>
          <cell r="O886">
            <v>45</v>
          </cell>
          <cell r="P886">
            <v>36175</v>
          </cell>
          <cell r="Q886" t="str">
            <v>T-PIXR</v>
          </cell>
          <cell r="R886" t="str">
            <v>USD</v>
          </cell>
          <cell r="S886" t="str">
            <v>Call Option</v>
          </cell>
          <cell r="U886" t="str">
            <v>Entertainment/Leisure</v>
          </cell>
          <cell r="V886" t="str">
            <v>UNITED STATES OF AMERICA</v>
          </cell>
          <cell r="W886" t="str">
            <v>NEW YORK STOCK EXCHANGE</v>
          </cell>
          <cell r="Y886" t="str">
            <v>U.S. Dollar</v>
          </cell>
          <cell r="AJ886" t="str">
            <v>E</v>
          </cell>
          <cell r="AR886" t="str">
            <v>T-PQJ.AI</v>
          </cell>
        </row>
        <row r="887">
          <cell r="A887" t="str">
            <v>T-PQJ.AJ</v>
          </cell>
          <cell r="B887" t="str">
            <v>PIXR Jan 1999 50 Calls</v>
          </cell>
          <cell r="C887" t="str">
            <v>CAL</v>
          </cell>
          <cell r="D887">
            <v>100</v>
          </cell>
          <cell r="F887" t="str">
            <v>NYSE</v>
          </cell>
          <cell r="G887" t="str">
            <v>ENTM</v>
          </cell>
          <cell r="H887" t="str">
            <v>USA</v>
          </cell>
          <cell r="N887" t="str">
            <v>T-PQJ.AJ</v>
          </cell>
          <cell r="O887">
            <v>50</v>
          </cell>
          <cell r="P887">
            <v>36175</v>
          </cell>
          <cell r="Q887" t="str">
            <v>T-PIXR</v>
          </cell>
          <cell r="R887" t="str">
            <v>USD</v>
          </cell>
          <cell r="S887" t="str">
            <v>Call Option</v>
          </cell>
          <cell r="U887" t="str">
            <v>Entertainment/Leisure</v>
          </cell>
          <cell r="V887" t="str">
            <v>UNITED STATES OF AMERICA</v>
          </cell>
          <cell r="W887" t="str">
            <v>NEW YORK STOCK EXCHANGE</v>
          </cell>
          <cell r="Y887" t="str">
            <v>U.S. Dollar</v>
          </cell>
          <cell r="AJ887" t="str">
            <v>E</v>
          </cell>
          <cell r="AR887" t="str">
            <v>T-PQJ.AJ</v>
          </cell>
        </row>
        <row r="888">
          <cell r="A888" t="str">
            <v>T-PQJ.AK</v>
          </cell>
          <cell r="B888" t="str">
            <v>PIXR Jan 1999 55 Calls</v>
          </cell>
          <cell r="C888" t="str">
            <v>CAL</v>
          </cell>
          <cell r="D888">
            <v>100</v>
          </cell>
          <cell r="F888" t="str">
            <v>NYSE</v>
          </cell>
          <cell r="G888" t="str">
            <v>ENTM</v>
          </cell>
          <cell r="H888" t="str">
            <v>USA</v>
          </cell>
          <cell r="N888" t="str">
            <v>T-PQJ.AK</v>
          </cell>
          <cell r="O888">
            <v>55</v>
          </cell>
          <cell r="P888">
            <v>36175</v>
          </cell>
          <cell r="Q888" t="str">
            <v>T-PIXR</v>
          </cell>
          <cell r="R888" t="str">
            <v>USD</v>
          </cell>
          <cell r="S888" t="str">
            <v>Call Option</v>
          </cell>
          <cell r="U888" t="str">
            <v>Entertainment/Leisure</v>
          </cell>
          <cell r="V888" t="str">
            <v>UNITED STATES OF AMERICA</v>
          </cell>
          <cell r="W888" t="str">
            <v>NEW YORK STOCK EXCHANGE</v>
          </cell>
          <cell r="Y888" t="str">
            <v>U.S. Dollar</v>
          </cell>
          <cell r="AJ888" t="str">
            <v>E</v>
          </cell>
          <cell r="AR888" t="str">
            <v>T-PQJ.AK</v>
          </cell>
        </row>
        <row r="889">
          <cell r="A889" t="str">
            <v>T-PQL.AD</v>
          </cell>
          <cell r="B889" t="str">
            <v>Players Int'l Jan 1995 20 Calls</v>
          </cell>
          <cell r="C889" t="str">
            <v>CAL</v>
          </cell>
          <cell r="D889">
            <v>100</v>
          </cell>
          <cell r="F889" t="str">
            <v>NYSE</v>
          </cell>
          <cell r="G889" t="str">
            <v>CASI</v>
          </cell>
          <cell r="H889" t="str">
            <v>USA</v>
          </cell>
          <cell r="N889" t="str">
            <v>T-PQL.AD</v>
          </cell>
          <cell r="O889">
            <v>20</v>
          </cell>
          <cell r="P889">
            <v>34719</v>
          </cell>
          <cell r="Q889" t="str">
            <v>T-PLAY</v>
          </cell>
          <cell r="R889" t="str">
            <v>USD</v>
          </cell>
          <cell r="S889" t="str">
            <v>Call Option</v>
          </cell>
          <cell r="U889" t="str">
            <v>Casinos</v>
          </cell>
          <cell r="V889" t="str">
            <v>UNITED STATES OF AMERICA</v>
          </cell>
          <cell r="W889" t="str">
            <v>NEW YORK STOCK EXCHANGE</v>
          </cell>
          <cell r="Y889" t="str">
            <v>U.S. Dollar</v>
          </cell>
          <cell r="AJ889" t="str">
            <v>E</v>
          </cell>
          <cell r="AR889" t="str">
            <v>T-PQL.AD</v>
          </cell>
        </row>
        <row r="890">
          <cell r="A890" t="str">
            <v>T-PQL.BD</v>
          </cell>
          <cell r="B890" t="str">
            <v>Players Int'l Feb 1995 20 Calls</v>
          </cell>
          <cell r="C890" t="str">
            <v>CAL</v>
          </cell>
          <cell r="D890">
            <v>100</v>
          </cell>
          <cell r="F890" t="str">
            <v>NYSE</v>
          </cell>
          <cell r="G890" t="str">
            <v>CASI</v>
          </cell>
          <cell r="H890" t="str">
            <v>USA</v>
          </cell>
          <cell r="N890" t="str">
            <v>T-PQL.BD</v>
          </cell>
          <cell r="O890">
            <v>20</v>
          </cell>
          <cell r="P890">
            <v>34747</v>
          </cell>
          <cell r="Q890" t="str">
            <v>T-PLAY</v>
          </cell>
          <cell r="R890" t="str">
            <v>USD</v>
          </cell>
          <cell r="S890" t="str">
            <v>Call Option</v>
          </cell>
          <cell r="U890" t="str">
            <v>Casinos</v>
          </cell>
          <cell r="V890" t="str">
            <v>UNITED STATES OF AMERICA</v>
          </cell>
          <cell r="W890" t="str">
            <v>NEW YORK STOCK EXCHANGE</v>
          </cell>
          <cell r="Y890" t="str">
            <v>U.S. Dollar</v>
          </cell>
          <cell r="AJ890" t="str">
            <v>E</v>
          </cell>
          <cell r="AR890" t="str">
            <v>T-PQL.BD</v>
          </cell>
        </row>
        <row r="891">
          <cell r="A891" t="str">
            <v>T-PQL.GE</v>
          </cell>
          <cell r="B891" t="str">
            <v>Players Int'l Jul 1995 25 Calls</v>
          </cell>
          <cell r="C891" t="str">
            <v>CAL</v>
          </cell>
          <cell r="D891">
            <v>100</v>
          </cell>
          <cell r="F891" t="str">
            <v>NYSE</v>
          </cell>
          <cell r="G891" t="str">
            <v>CASI</v>
          </cell>
          <cell r="H891" t="str">
            <v>USA</v>
          </cell>
          <cell r="N891" t="str">
            <v>T-PQL.GE</v>
          </cell>
          <cell r="O891">
            <v>25</v>
          </cell>
          <cell r="P891">
            <v>34901</v>
          </cell>
          <cell r="Q891" t="str">
            <v>T-PLAY</v>
          </cell>
          <cell r="R891" t="str">
            <v>USD</v>
          </cell>
          <cell r="S891" t="str">
            <v>Call Option</v>
          </cell>
          <cell r="U891" t="str">
            <v>Casinos</v>
          </cell>
          <cell r="V891" t="str">
            <v>UNITED STATES OF AMERICA</v>
          </cell>
          <cell r="W891" t="str">
            <v>NEW YORK STOCK EXCHANGE</v>
          </cell>
          <cell r="Y891" t="str">
            <v>U.S. Dollar</v>
          </cell>
          <cell r="AJ891" t="str">
            <v>E</v>
          </cell>
          <cell r="AR891" t="str">
            <v>T-PQL.GE</v>
          </cell>
        </row>
        <row r="892">
          <cell r="A892" t="str">
            <v>T-PQL.GF</v>
          </cell>
          <cell r="B892" t="str">
            <v>Players Int'l Jul 1995 30 Calls</v>
          </cell>
          <cell r="C892" t="str">
            <v>CAL</v>
          </cell>
          <cell r="D892">
            <v>100</v>
          </cell>
          <cell r="F892" t="str">
            <v>NYSE</v>
          </cell>
          <cell r="G892" t="str">
            <v>CASI</v>
          </cell>
          <cell r="H892" t="str">
            <v>USA</v>
          </cell>
          <cell r="N892" t="str">
            <v>T-PQL.GF</v>
          </cell>
          <cell r="O892">
            <v>30</v>
          </cell>
          <cell r="P892">
            <v>34901</v>
          </cell>
          <cell r="Q892" t="str">
            <v>T-PLAY</v>
          </cell>
          <cell r="R892" t="str">
            <v>USD</v>
          </cell>
          <cell r="S892" t="str">
            <v>Call Option</v>
          </cell>
          <cell r="U892" t="str">
            <v>Casinos</v>
          </cell>
          <cell r="V892" t="str">
            <v>UNITED STATES OF AMERICA</v>
          </cell>
          <cell r="W892" t="str">
            <v>NEW YORK STOCK EXCHANGE</v>
          </cell>
          <cell r="Y892" t="str">
            <v>U.S. Dollar</v>
          </cell>
          <cell r="AJ892" t="str">
            <v>E</v>
          </cell>
          <cell r="AR892" t="str">
            <v>T-PQL.GF</v>
          </cell>
        </row>
        <row r="893">
          <cell r="A893" t="str">
            <v>T-PQL.PX</v>
          </cell>
          <cell r="B893" t="str">
            <v>Players Int'l Apr 1995 22.5 Puts</v>
          </cell>
          <cell r="C893" t="str">
            <v>PUT</v>
          </cell>
          <cell r="D893">
            <v>100</v>
          </cell>
          <cell r="F893" t="str">
            <v>NYSE</v>
          </cell>
          <cell r="G893" t="str">
            <v>CASI</v>
          </cell>
          <cell r="H893" t="str">
            <v>USA</v>
          </cell>
          <cell r="N893" t="str">
            <v>T-PQL.PX</v>
          </cell>
          <cell r="O893">
            <v>22.5</v>
          </cell>
          <cell r="P893">
            <v>34810</v>
          </cell>
          <cell r="Q893" t="str">
            <v>T-PLAY</v>
          </cell>
          <cell r="R893" t="str">
            <v>USD</v>
          </cell>
          <cell r="S893" t="str">
            <v>Put Option</v>
          </cell>
          <cell r="U893" t="str">
            <v>Casinos</v>
          </cell>
          <cell r="V893" t="str">
            <v>UNITED STATES OF AMERICA</v>
          </cell>
          <cell r="W893" t="str">
            <v>NEW YORK STOCK EXCHANGE</v>
          </cell>
          <cell r="Y893" t="str">
            <v>U.S. Dollar</v>
          </cell>
          <cell r="AJ893" t="str">
            <v>E</v>
          </cell>
          <cell r="AR893" t="str">
            <v>T-PQL.PX</v>
          </cell>
        </row>
        <row r="894">
          <cell r="A894" t="str">
            <v>T-PREZ</v>
          </cell>
          <cell r="B894" t="str">
            <v>President Casinos, Inc.</v>
          </cell>
          <cell r="C894" t="str">
            <v>STK</v>
          </cell>
          <cell r="D894">
            <v>1</v>
          </cell>
          <cell r="F894" t="str">
            <v>OTC</v>
          </cell>
          <cell r="G894" t="str">
            <v>CASI</v>
          </cell>
          <cell r="H894" t="str">
            <v>USA</v>
          </cell>
          <cell r="N894" t="str">
            <v>T-PREZ</v>
          </cell>
          <cell r="R894" t="str">
            <v>USD</v>
          </cell>
          <cell r="S894" t="str">
            <v>Stock</v>
          </cell>
          <cell r="U894" t="str">
            <v>Casinos</v>
          </cell>
          <cell r="V894" t="str">
            <v>UNITED STATES OF AMERICA</v>
          </cell>
          <cell r="W894" t="str">
            <v>OVER THE COUNTER</v>
          </cell>
          <cell r="Y894" t="str">
            <v>U.S. Dollar</v>
          </cell>
          <cell r="AJ894" t="str">
            <v>E</v>
          </cell>
        </row>
        <row r="895">
          <cell r="A895" t="str">
            <v>T-PREZ.13S</v>
          </cell>
          <cell r="B895" t="str">
            <v>Presid. Riverboat Casinos 13% 9/15/2001</v>
          </cell>
          <cell r="C895" t="str">
            <v>BON</v>
          </cell>
          <cell r="D895">
            <v>10</v>
          </cell>
          <cell r="F895" t="str">
            <v>OTC</v>
          </cell>
          <cell r="G895" t="str">
            <v>CASI</v>
          </cell>
          <cell r="H895" t="str">
            <v>USA</v>
          </cell>
          <cell r="N895" t="str">
            <v>T-PREZ.13S</v>
          </cell>
          <cell r="R895" t="str">
            <v>USD</v>
          </cell>
          <cell r="S895" t="str">
            <v>Bond</v>
          </cell>
          <cell r="U895" t="str">
            <v>Casinos</v>
          </cell>
          <cell r="V895" t="str">
            <v>UNITED STATES OF AMERICA</v>
          </cell>
          <cell r="W895" t="str">
            <v>OVER THE COUNTER</v>
          </cell>
          <cell r="Y895" t="str">
            <v>U.S. Dollar</v>
          </cell>
          <cell r="AI895">
            <v>1000</v>
          </cell>
          <cell r="AJ895" t="str">
            <v>D</v>
          </cell>
          <cell r="AK895">
            <v>37149</v>
          </cell>
          <cell r="AL895">
            <v>34773</v>
          </cell>
          <cell r="AM895">
            <v>6</v>
          </cell>
          <cell r="AN895" t="str">
            <v>360</v>
          </cell>
          <cell r="AO895" t="str">
            <v>30/360</v>
          </cell>
          <cell r="AP895">
            <v>13</v>
          </cell>
          <cell r="AQ895">
            <v>34957</v>
          </cell>
          <cell r="AR895" t="str">
            <v>T-PREZ.13S</v>
          </cell>
        </row>
        <row r="896">
          <cell r="A896" t="str">
            <v>T-PRH</v>
          </cell>
          <cell r="B896" t="str">
            <v>Promus Hotel Corp. WI</v>
          </cell>
          <cell r="C896" t="str">
            <v>STK</v>
          </cell>
          <cell r="D896">
            <v>1</v>
          </cell>
          <cell r="F896" t="str">
            <v>NYSE</v>
          </cell>
          <cell r="G896" t="str">
            <v>HOTL</v>
          </cell>
          <cell r="H896" t="str">
            <v>USA</v>
          </cell>
          <cell r="N896" t="str">
            <v>T-PRH</v>
          </cell>
          <cell r="R896" t="str">
            <v>USD</v>
          </cell>
          <cell r="S896" t="str">
            <v>Stock</v>
          </cell>
          <cell r="U896" t="str">
            <v>Hotel</v>
          </cell>
          <cell r="V896" t="str">
            <v>UNITED STATES OF AMERICA</v>
          </cell>
          <cell r="W896" t="str">
            <v>NEW YORK STOCK EXCHANGE</v>
          </cell>
          <cell r="Y896" t="str">
            <v>U.S. Dollar</v>
          </cell>
          <cell r="AJ896" t="str">
            <v>E</v>
          </cell>
          <cell r="AR896" t="str">
            <v>T-PRH</v>
          </cell>
        </row>
        <row r="897">
          <cell r="A897" t="str">
            <v>T-PRI</v>
          </cell>
          <cell r="B897" t="str">
            <v>The Promus Companies</v>
          </cell>
          <cell r="C897" t="str">
            <v>STK</v>
          </cell>
          <cell r="D897">
            <v>1</v>
          </cell>
          <cell r="F897" t="str">
            <v>NYSE</v>
          </cell>
          <cell r="G897" t="str">
            <v>CASI</v>
          </cell>
          <cell r="H897" t="str">
            <v>USA</v>
          </cell>
          <cell r="N897" t="str">
            <v>T-PRI</v>
          </cell>
          <cell r="R897" t="str">
            <v>USD</v>
          </cell>
          <cell r="S897" t="str">
            <v>Stock</v>
          </cell>
          <cell r="U897" t="str">
            <v>Casinos</v>
          </cell>
          <cell r="V897" t="str">
            <v>UNITED STATES OF AMERICA</v>
          </cell>
          <cell r="W897" t="str">
            <v>NEW YORK STOCK EXCHANGE</v>
          </cell>
          <cell r="Y897" t="str">
            <v>U.S. Dollar</v>
          </cell>
          <cell r="AJ897" t="str">
            <v>E</v>
          </cell>
        </row>
        <row r="898">
          <cell r="A898" t="str">
            <v>T-PRMA</v>
          </cell>
          <cell r="B898" t="str">
            <v>Primadonna Resorts, Inc.</v>
          </cell>
          <cell r="C898" t="str">
            <v>STK</v>
          </cell>
          <cell r="D898">
            <v>1</v>
          </cell>
          <cell r="F898" t="str">
            <v>OTC</v>
          </cell>
          <cell r="G898" t="str">
            <v>CASI</v>
          </cell>
          <cell r="H898" t="str">
            <v>USA</v>
          </cell>
          <cell r="N898" t="str">
            <v>T-PRMA</v>
          </cell>
          <cell r="R898" t="str">
            <v>USD</v>
          </cell>
          <cell r="S898" t="str">
            <v>Stock</v>
          </cell>
          <cell r="U898" t="str">
            <v>Casinos</v>
          </cell>
          <cell r="V898" t="str">
            <v>UNITED STATES OF AMERICA</v>
          </cell>
          <cell r="W898" t="str">
            <v>OVER THE COUNTER</v>
          </cell>
          <cell r="Y898" t="str">
            <v>U.S. Dollar</v>
          </cell>
          <cell r="AJ898" t="str">
            <v>E</v>
          </cell>
        </row>
        <row r="899">
          <cell r="A899" t="str">
            <v>T-PSON</v>
          </cell>
          <cell r="B899" t="str">
            <v>Paul-Son Gaming</v>
          </cell>
          <cell r="C899" t="str">
            <v>STK</v>
          </cell>
          <cell r="D899">
            <v>1</v>
          </cell>
          <cell r="F899" t="str">
            <v>OTC</v>
          </cell>
          <cell r="G899" t="str">
            <v>MANU</v>
          </cell>
          <cell r="H899" t="str">
            <v>USA</v>
          </cell>
          <cell r="N899" t="str">
            <v>T-PSON</v>
          </cell>
          <cell r="R899" t="str">
            <v>USD</v>
          </cell>
          <cell r="S899" t="str">
            <v>Stock</v>
          </cell>
          <cell r="U899" t="str">
            <v>Manufacturing</v>
          </cell>
          <cell r="V899" t="str">
            <v>UNITED STATES OF AMERICA</v>
          </cell>
          <cell r="W899" t="str">
            <v>OVER THE COUNTER</v>
          </cell>
          <cell r="Y899" t="str">
            <v>U.S. Dollar</v>
          </cell>
          <cell r="AJ899" t="str">
            <v>E</v>
          </cell>
          <cell r="AR899" t="str">
            <v>T-PSON</v>
          </cell>
        </row>
        <row r="900">
          <cell r="A900" t="str">
            <v>T-PSUN</v>
          </cell>
          <cell r="B900" t="str">
            <v xml:space="preserve">Pacific Sunwear </v>
          </cell>
          <cell r="C900" t="str">
            <v>STK</v>
          </cell>
          <cell r="D900">
            <v>1</v>
          </cell>
          <cell r="F900" t="str">
            <v>OTC</v>
          </cell>
          <cell r="G900" t="str">
            <v>RETA</v>
          </cell>
          <cell r="H900" t="str">
            <v>USA</v>
          </cell>
          <cell r="N900" t="str">
            <v>T-PSUN</v>
          </cell>
          <cell r="R900" t="str">
            <v>USD</v>
          </cell>
          <cell r="S900" t="str">
            <v>Stock</v>
          </cell>
          <cell r="U900" t="str">
            <v>Retail</v>
          </cell>
          <cell r="V900" t="str">
            <v>UNITED STATES OF AMERICA</v>
          </cell>
          <cell r="W900" t="str">
            <v>OVER THE COUNTER</v>
          </cell>
          <cell r="Y900" t="str">
            <v>U.S. Dollar</v>
          </cell>
          <cell r="AJ900" t="str">
            <v>E</v>
          </cell>
        </row>
        <row r="901">
          <cell r="A901" t="str">
            <v>T-PTVL</v>
          </cell>
          <cell r="B901" t="str">
            <v>Preview Travel</v>
          </cell>
          <cell r="C901" t="str">
            <v>STK</v>
          </cell>
          <cell r="D901">
            <v>1</v>
          </cell>
          <cell r="F901" t="str">
            <v>OTC</v>
          </cell>
          <cell r="G901" t="str">
            <v>INET</v>
          </cell>
          <cell r="H901" t="str">
            <v>USA</v>
          </cell>
          <cell r="N901" t="str">
            <v>T-PTVL</v>
          </cell>
          <cell r="R901" t="str">
            <v>USD</v>
          </cell>
          <cell r="S901" t="str">
            <v>Stock</v>
          </cell>
          <cell r="U901" t="str">
            <v>Internet</v>
          </cell>
          <cell r="V901" t="str">
            <v>UNITED STATES OF AMERICA</v>
          </cell>
          <cell r="W901" t="str">
            <v>OVER THE COUNTER</v>
          </cell>
          <cell r="Y901" t="str">
            <v>U.S. Dollar</v>
          </cell>
          <cell r="AJ901" t="str">
            <v>E</v>
          </cell>
          <cell r="AR901" t="str">
            <v>T-PTVL</v>
          </cell>
        </row>
        <row r="902">
          <cell r="A902" t="str">
            <v>T-PU2012</v>
          </cell>
          <cell r="B902" t="str">
            <v>USAir Group Dec 1990 20 Puts</v>
          </cell>
          <cell r="C902" t="str">
            <v>PUT</v>
          </cell>
          <cell r="D902">
            <v>100</v>
          </cell>
          <cell r="F902" t="str">
            <v>NYSE</v>
          </cell>
          <cell r="G902" t="str">
            <v>AIRL</v>
          </cell>
          <cell r="H902" t="str">
            <v>USA</v>
          </cell>
          <cell r="N902" t="str">
            <v>T-PU2012</v>
          </cell>
          <cell r="O902">
            <v>20</v>
          </cell>
          <cell r="P902">
            <v>33228</v>
          </cell>
          <cell r="Q902" t="str">
            <v>T-U</v>
          </cell>
          <cell r="R902" t="str">
            <v>USD</v>
          </cell>
          <cell r="S902" t="str">
            <v>Put Option</v>
          </cell>
          <cell r="U902" t="str">
            <v>Airlines</v>
          </cell>
          <cell r="V902" t="str">
            <v>UNITED STATES OF AMERICA</v>
          </cell>
          <cell r="W902" t="str">
            <v>NEW YORK STOCK EXCHANGE</v>
          </cell>
          <cell r="Y902" t="str">
            <v>U.S. Dollar</v>
          </cell>
          <cell r="AJ902" t="str">
            <v>E</v>
          </cell>
          <cell r="AR902" t="str">
            <v>T-PU2012</v>
          </cell>
        </row>
        <row r="903">
          <cell r="A903" t="str">
            <v>T-PUCC4011</v>
          </cell>
          <cell r="B903" t="str">
            <v>Union Camp Nov 1990 40 Puts</v>
          </cell>
          <cell r="C903" t="str">
            <v>PUT</v>
          </cell>
          <cell r="D903">
            <v>100</v>
          </cell>
          <cell r="F903" t="str">
            <v>NYSE</v>
          </cell>
          <cell r="G903" t="str">
            <v>PAPR</v>
          </cell>
          <cell r="H903" t="str">
            <v>USA</v>
          </cell>
          <cell r="N903" t="str">
            <v>T-PUCC4011</v>
          </cell>
          <cell r="O903">
            <v>40</v>
          </cell>
          <cell r="P903">
            <v>33193</v>
          </cell>
          <cell r="Q903" t="str">
            <v>T-UCC</v>
          </cell>
          <cell r="R903" t="str">
            <v>USD</v>
          </cell>
          <cell r="S903" t="str">
            <v>Put Option</v>
          </cell>
          <cell r="U903" t="str">
            <v>Paper</v>
          </cell>
          <cell r="V903" t="str">
            <v>UNITED STATES OF AMERICA</v>
          </cell>
          <cell r="W903" t="str">
            <v>NEW YORK STOCK EXCHANGE</v>
          </cell>
          <cell r="Y903" t="str">
            <v>U.S. Dollar</v>
          </cell>
          <cell r="AJ903" t="str">
            <v>E</v>
          </cell>
          <cell r="AR903" t="str">
            <v>T-PUCC4011</v>
          </cell>
        </row>
        <row r="904">
          <cell r="A904" t="str">
            <v>T-PUCC5007</v>
          </cell>
          <cell r="B904" t="str">
            <v>Union Camp Jul 1991 50 Puts</v>
          </cell>
          <cell r="C904" t="str">
            <v>PUT</v>
          </cell>
          <cell r="D904">
            <v>100</v>
          </cell>
          <cell r="F904" t="str">
            <v>NYSE</v>
          </cell>
          <cell r="G904" t="str">
            <v>PAPR</v>
          </cell>
          <cell r="H904" t="str">
            <v>USA</v>
          </cell>
          <cell r="N904" t="str">
            <v>T-PUCC5007</v>
          </cell>
          <cell r="O904">
            <v>50</v>
          </cell>
          <cell r="P904">
            <v>33438</v>
          </cell>
          <cell r="Q904" t="str">
            <v>T-UCC</v>
          </cell>
          <cell r="R904" t="str">
            <v>USD</v>
          </cell>
          <cell r="S904" t="str">
            <v>Put Option</v>
          </cell>
          <cell r="U904" t="str">
            <v>Paper</v>
          </cell>
          <cell r="V904" t="str">
            <v>UNITED STATES OF AMERICA</v>
          </cell>
          <cell r="W904" t="str">
            <v>NEW YORK STOCK EXCHANGE</v>
          </cell>
          <cell r="Y904" t="str">
            <v>U.S. Dollar</v>
          </cell>
          <cell r="AJ904" t="str">
            <v>E</v>
          </cell>
          <cell r="AR904" t="str">
            <v>T-PUCC5007</v>
          </cell>
        </row>
        <row r="905">
          <cell r="A905" t="str">
            <v>T-PVI</v>
          </cell>
          <cell r="B905" t="str">
            <v>Panavision</v>
          </cell>
          <cell r="C905" t="str">
            <v>STK</v>
          </cell>
          <cell r="D905">
            <v>1</v>
          </cell>
          <cell r="F905" t="str">
            <v>NYSE</v>
          </cell>
          <cell r="G905" t="str">
            <v>ENTM</v>
          </cell>
          <cell r="H905" t="str">
            <v>USA</v>
          </cell>
          <cell r="N905" t="str">
            <v>T-PVI</v>
          </cell>
          <cell r="R905" t="str">
            <v>USD</v>
          </cell>
          <cell r="S905" t="str">
            <v>Stock</v>
          </cell>
          <cell r="U905" t="str">
            <v>Entertainment</v>
          </cell>
          <cell r="V905" t="str">
            <v>UNITED STATES OF AMERICA</v>
          </cell>
          <cell r="W905" t="str">
            <v>NEW YORK STOCK EXCHANGE</v>
          </cell>
          <cell r="Y905" t="str">
            <v>U.S. Dollar</v>
          </cell>
          <cell r="AJ905" t="str">
            <v>E</v>
          </cell>
          <cell r="AR905" t="str">
            <v>T-PVI</v>
          </cell>
        </row>
        <row r="906">
          <cell r="A906" t="str">
            <v>T-PWRH</v>
          </cell>
          <cell r="B906" t="str">
            <v>Powerhouse (was VLTS)</v>
          </cell>
          <cell r="C906" t="str">
            <v>STK</v>
          </cell>
          <cell r="D906">
            <v>1</v>
          </cell>
          <cell r="F906" t="str">
            <v>OTC</v>
          </cell>
          <cell r="G906" t="str">
            <v>MANU</v>
          </cell>
          <cell r="H906" t="str">
            <v>USA</v>
          </cell>
          <cell r="N906" t="str">
            <v>T-PWRH</v>
          </cell>
          <cell r="R906" t="str">
            <v>USD</v>
          </cell>
          <cell r="S906" t="str">
            <v>Stock</v>
          </cell>
          <cell r="U906" t="str">
            <v>Manufacturing</v>
          </cell>
          <cell r="V906" t="str">
            <v>UNITED STATES OF AMERICA</v>
          </cell>
          <cell r="W906" t="str">
            <v>OVER THE COUNTER</v>
          </cell>
          <cell r="Y906" t="str">
            <v>U.S. Dollar</v>
          </cell>
          <cell r="AJ906" t="str">
            <v>E</v>
          </cell>
          <cell r="AR906" t="str">
            <v>T-PWRH</v>
          </cell>
        </row>
        <row r="907">
          <cell r="A907" t="str">
            <v>T-PZZA</v>
          </cell>
          <cell r="B907" t="str">
            <v>Papa John's</v>
          </cell>
          <cell r="C907" t="str">
            <v>STK</v>
          </cell>
          <cell r="D907">
            <v>1</v>
          </cell>
          <cell r="F907" t="str">
            <v>OTC</v>
          </cell>
          <cell r="G907" t="str">
            <v>REST</v>
          </cell>
          <cell r="H907" t="str">
            <v>USA</v>
          </cell>
          <cell r="N907" t="str">
            <v>T-PZZA</v>
          </cell>
          <cell r="R907" t="str">
            <v>USD</v>
          </cell>
          <cell r="S907" t="str">
            <v>Stock</v>
          </cell>
          <cell r="U907" t="str">
            <v>Restaurants</v>
          </cell>
          <cell r="V907" t="str">
            <v>UNITED STATES OF AMERICA</v>
          </cell>
          <cell r="W907" t="str">
            <v>OVER THE COUNTER</v>
          </cell>
          <cell r="Y907" t="str">
            <v>U.S. Dollar</v>
          </cell>
          <cell r="AJ907" t="str">
            <v>E</v>
          </cell>
        </row>
        <row r="908">
          <cell r="A908" t="str">
            <v>T-QAK.GV</v>
          </cell>
          <cell r="B908" t="str">
            <v>IRID Jul 1999 12.5 Call</v>
          </cell>
          <cell r="C908" t="str">
            <v>CAL</v>
          </cell>
          <cell r="D908">
            <v>100</v>
          </cell>
          <cell r="F908" t="str">
            <v>NYSE</v>
          </cell>
          <cell r="G908" t="str">
            <v>MEDA</v>
          </cell>
          <cell r="H908" t="str">
            <v>USA</v>
          </cell>
          <cell r="N908" t="str">
            <v>T-QAK.GV</v>
          </cell>
          <cell r="O908">
            <v>12.5</v>
          </cell>
          <cell r="P908">
            <v>36358</v>
          </cell>
          <cell r="Q908" t="str">
            <v>T-IRID</v>
          </cell>
          <cell r="R908" t="str">
            <v>USD</v>
          </cell>
          <cell r="S908" t="str">
            <v>Call Option</v>
          </cell>
          <cell r="U908" t="str">
            <v>Media/Telecomm</v>
          </cell>
          <cell r="V908" t="str">
            <v>UNITED STATES OF AMERICA</v>
          </cell>
          <cell r="W908" t="str">
            <v>NEW YORK STOCK EXCHANGE</v>
          </cell>
          <cell r="Y908" t="str">
            <v>U.S. Dollar</v>
          </cell>
          <cell r="AJ908" t="str">
            <v>E</v>
          </cell>
          <cell r="AR908" t="str">
            <v>T-QAK.GV</v>
          </cell>
        </row>
        <row r="909">
          <cell r="A909" t="str">
            <v>T-QAK.HU</v>
          </cell>
          <cell r="B909" t="str">
            <v>IRID Aug 1999 7.5 Calls</v>
          </cell>
          <cell r="C909" t="str">
            <v>CAL</v>
          </cell>
          <cell r="D909">
            <v>100</v>
          </cell>
          <cell r="F909" t="str">
            <v>NYSE</v>
          </cell>
          <cell r="G909" t="str">
            <v>MEDA</v>
          </cell>
          <cell r="H909" t="str">
            <v>USA</v>
          </cell>
          <cell r="N909" t="str">
            <v>T-QAK.HU</v>
          </cell>
          <cell r="O909">
            <v>7.5</v>
          </cell>
          <cell r="P909">
            <v>36393</v>
          </cell>
          <cell r="Q909" t="str">
            <v>T-IRID</v>
          </cell>
          <cell r="R909" t="str">
            <v>USD</v>
          </cell>
          <cell r="S909" t="str">
            <v>Call Option</v>
          </cell>
          <cell r="U909" t="str">
            <v>Media/Telecomm</v>
          </cell>
          <cell r="V909" t="str">
            <v>UNITED STATES OF AMERICA</v>
          </cell>
          <cell r="W909" t="str">
            <v>NEW YORK STOCK EXCHANGE</v>
          </cell>
          <cell r="Y909" t="str">
            <v>U.S. Dollar</v>
          </cell>
          <cell r="AJ909" t="str">
            <v>E</v>
          </cell>
          <cell r="AR909" t="str">
            <v>T-QAK.HU</v>
          </cell>
        </row>
        <row r="910">
          <cell r="A910" t="str">
            <v>T-QAK.HV</v>
          </cell>
          <cell r="B910" t="str">
            <v>IRID Aug 1999 12.5 Calls</v>
          </cell>
          <cell r="C910" t="str">
            <v>CAL</v>
          </cell>
          <cell r="D910">
            <v>100</v>
          </cell>
          <cell r="F910" t="str">
            <v>NYSE</v>
          </cell>
          <cell r="G910" t="str">
            <v>MEDA</v>
          </cell>
          <cell r="H910" t="str">
            <v>USA</v>
          </cell>
          <cell r="N910" t="str">
            <v>T-QAK.HV</v>
          </cell>
          <cell r="O910">
            <v>12.5</v>
          </cell>
          <cell r="P910">
            <v>36393</v>
          </cell>
          <cell r="Q910" t="str">
            <v>T-IRID</v>
          </cell>
          <cell r="R910" t="str">
            <v>USD</v>
          </cell>
          <cell r="S910" t="str">
            <v>Call Option</v>
          </cell>
          <cell r="U910" t="str">
            <v>Media/Telecomm</v>
          </cell>
          <cell r="V910" t="str">
            <v>UNITED STATES OF AMERICA</v>
          </cell>
          <cell r="W910" t="str">
            <v>NEW YORK STOCK EXCHANGE</v>
          </cell>
          <cell r="Y910" t="str">
            <v>U.S. Dollar</v>
          </cell>
          <cell r="AJ910" t="str">
            <v>E</v>
          </cell>
          <cell r="AR910" t="str">
            <v>T-QAK.HV</v>
          </cell>
        </row>
        <row r="911">
          <cell r="A911" t="str">
            <v>T-QAK.HW</v>
          </cell>
          <cell r="B911" t="str">
            <v>IRID Aug 1999 17.5 Calls</v>
          </cell>
          <cell r="C911" t="str">
            <v>CAL</v>
          </cell>
          <cell r="D911">
            <v>100</v>
          </cell>
          <cell r="F911" t="str">
            <v>NYSE</v>
          </cell>
          <cell r="G911" t="str">
            <v>MEDA</v>
          </cell>
          <cell r="H911" t="str">
            <v>USA</v>
          </cell>
          <cell r="N911" t="str">
            <v>T-QAK.HW</v>
          </cell>
          <cell r="O911">
            <v>17.5</v>
          </cell>
          <cell r="P911">
            <v>36393</v>
          </cell>
          <cell r="Q911" t="str">
            <v>T-IRID</v>
          </cell>
          <cell r="R911" t="str">
            <v>USD</v>
          </cell>
          <cell r="S911" t="str">
            <v>Call Option</v>
          </cell>
          <cell r="U911" t="str">
            <v>Media/Telecomm</v>
          </cell>
          <cell r="V911" t="str">
            <v>UNITED STATES OF AMERICA</v>
          </cell>
          <cell r="W911" t="str">
            <v>NEW YORK STOCK EXCHANGE</v>
          </cell>
          <cell r="Y911" t="str">
            <v>U.S. Dollar</v>
          </cell>
          <cell r="AJ911" t="str">
            <v>E</v>
          </cell>
          <cell r="AR911" t="str">
            <v>T-QAK.HW</v>
          </cell>
        </row>
        <row r="912">
          <cell r="A912" t="str">
            <v>T-QBQ.DF</v>
          </cell>
          <cell r="B912" t="str">
            <v>BFIT Apr 1998 30 Calls</v>
          </cell>
          <cell r="C912" t="str">
            <v>CAL</v>
          </cell>
          <cell r="D912">
            <v>100</v>
          </cell>
          <cell r="F912" t="str">
            <v>NYSE</v>
          </cell>
          <cell r="G912" t="str">
            <v>HEAL</v>
          </cell>
          <cell r="H912" t="str">
            <v>USA</v>
          </cell>
          <cell r="N912" t="str">
            <v>T-QBQ.DF</v>
          </cell>
          <cell r="O912">
            <v>30</v>
          </cell>
          <cell r="P912">
            <v>35902</v>
          </cell>
          <cell r="Q912" t="str">
            <v>T-BFIT</v>
          </cell>
          <cell r="R912" t="str">
            <v>USD</v>
          </cell>
          <cell r="S912" t="str">
            <v>Call Option</v>
          </cell>
          <cell r="U912" t="str">
            <v>Healthcare</v>
          </cell>
          <cell r="V912" t="str">
            <v>UNITED STATES OF AMERICA</v>
          </cell>
          <cell r="W912" t="str">
            <v>NEW YORK STOCK EXCHANGE</v>
          </cell>
          <cell r="Y912" t="str">
            <v>U.S. Dollar</v>
          </cell>
          <cell r="AJ912" t="str">
            <v>E</v>
          </cell>
          <cell r="AR912" t="str">
            <v>T-QBQ.DF</v>
          </cell>
        </row>
        <row r="913">
          <cell r="A913" t="str">
            <v>T-QGENF</v>
          </cell>
          <cell r="B913" t="str">
            <v>Qiangen NV</v>
          </cell>
          <cell r="C913" t="str">
            <v>STK</v>
          </cell>
          <cell r="D913">
            <v>1</v>
          </cell>
          <cell r="F913" t="str">
            <v>OTC</v>
          </cell>
          <cell r="G913" t="str">
            <v>MEDS</v>
          </cell>
          <cell r="H913" t="str">
            <v>USA</v>
          </cell>
          <cell r="N913" t="str">
            <v>T-QGENF</v>
          </cell>
          <cell r="R913" t="str">
            <v>USD</v>
          </cell>
          <cell r="S913" t="str">
            <v>Stock</v>
          </cell>
          <cell r="U913" t="str">
            <v>Medical Products</v>
          </cell>
          <cell r="V913" t="str">
            <v>UNITED STATES OF AMERICA</v>
          </cell>
          <cell r="W913" t="str">
            <v>OVER THE COUNTER</v>
          </cell>
          <cell r="Y913" t="str">
            <v>U.S. Dollar</v>
          </cell>
          <cell r="AJ913" t="str">
            <v>E</v>
          </cell>
          <cell r="AR913" t="str">
            <v>T-QGENF</v>
          </cell>
        </row>
        <row r="914">
          <cell r="A914" t="str">
            <v>T-QHN.HH</v>
          </cell>
          <cell r="B914" t="str">
            <v>LVLT Aug 1998 40/80 Calls</v>
          </cell>
          <cell r="C914" t="str">
            <v>CAL</v>
          </cell>
          <cell r="D914">
            <v>100</v>
          </cell>
          <cell r="F914" t="str">
            <v>NYSE</v>
          </cell>
          <cell r="G914" t="str">
            <v>TECH</v>
          </cell>
          <cell r="H914" t="str">
            <v>USA</v>
          </cell>
          <cell r="N914" t="str">
            <v>T-QHN.HH</v>
          </cell>
          <cell r="O914">
            <v>40</v>
          </cell>
          <cell r="P914">
            <v>36028</v>
          </cell>
          <cell r="Q914" t="str">
            <v>T-LVLT</v>
          </cell>
          <cell r="R914" t="str">
            <v>USD</v>
          </cell>
          <cell r="S914" t="str">
            <v>Call Option</v>
          </cell>
          <cell r="U914" t="str">
            <v>Technology</v>
          </cell>
          <cell r="V914" t="str">
            <v>UNITED STATES OF AMERICA</v>
          </cell>
          <cell r="W914" t="str">
            <v>NEW YORK STOCK EXCHANGE</v>
          </cell>
          <cell r="Y914" t="str">
            <v>U.S. Dollar</v>
          </cell>
          <cell r="AJ914" t="str">
            <v>E</v>
          </cell>
          <cell r="AR914" t="str">
            <v>T-QHN.HH</v>
          </cell>
        </row>
        <row r="915">
          <cell r="A915" t="str">
            <v>T-QHN.HP</v>
          </cell>
          <cell r="B915" t="str">
            <v>LVLT Aug 1998 80 Calls</v>
          </cell>
          <cell r="C915" t="str">
            <v>CAL</v>
          </cell>
          <cell r="D915">
            <v>100</v>
          </cell>
          <cell r="F915" t="str">
            <v>NYSE</v>
          </cell>
          <cell r="G915" t="str">
            <v>TECH</v>
          </cell>
          <cell r="H915" t="str">
            <v>USA</v>
          </cell>
          <cell r="N915" t="str">
            <v>T-QHN.HP</v>
          </cell>
          <cell r="O915">
            <v>80</v>
          </cell>
          <cell r="P915">
            <v>36028</v>
          </cell>
          <cell r="Q915" t="str">
            <v>T-LVLT</v>
          </cell>
          <cell r="R915" t="str">
            <v>USD</v>
          </cell>
          <cell r="S915" t="str">
            <v>Call Option</v>
          </cell>
          <cell r="U915" t="str">
            <v>Technology</v>
          </cell>
          <cell r="V915" t="str">
            <v>UNITED STATES OF AMERICA</v>
          </cell>
          <cell r="W915" t="str">
            <v>NEW YORK STOCK EXCHANGE</v>
          </cell>
          <cell r="Y915" t="str">
            <v>U.S. Dollar</v>
          </cell>
          <cell r="AJ915" t="str">
            <v>E</v>
          </cell>
          <cell r="AR915" t="str">
            <v>T-QHN.HP</v>
          </cell>
        </row>
        <row r="916">
          <cell r="A916" t="str">
            <v>T-QHN.JH</v>
          </cell>
          <cell r="B916" t="str">
            <v>LVLT Oct 1998 40 Calls</v>
          </cell>
          <cell r="C916" t="str">
            <v>CAL</v>
          </cell>
          <cell r="D916">
            <v>100</v>
          </cell>
          <cell r="F916" t="str">
            <v>NYSE</v>
          </cell>
          <cell r="G916" t="str">
            <v>TECH</v>
          </cell>
          <cell r="H916" t="str">
            <v>USA</v>
          </cell>
          <cell r="N916" t="str">
            <v>T-QHN.JH</v>
          </cell>
          <cell r="O916">
            <v>40</v>
          </cell>
          <cell r="P916">
            <v>36084</v>
          </cell>
          <cell r="Q916" t="str">
            <v>T-LVLT</v>
          </cell>
          <cell r="R916" t="str">
            <v>USD</v>
          </cell>
          <cell r="S916" t="str">
            <v>Call Option</v>
          </cell>
          <cell r="U916" t="str">
            <v>Technology</v>
          </cell>
          <cell r="V916" t="str">
            <v>UNITED STATES OF AMERICA</v>
          </cell>
          <cell r="W916" t="str">
            <v>NEW YORK STOCK EXCHANGE</v>
          </cell>
          <cell r="Y916" t="str">
            <v>U.S. Dollar</v>
          </cell>
          <cell r="AJ916" t="str">
            <v>E</v>
          </cell>
          <cell r="AR916" t="str">
            <v>T-QHN.JH</v>
          </cell>
        </row>
        <row r="917">
          <cell r="A917" t="str">
            <v>T-QHS.AH</v>
          </cell>
          <cell r="B917" t="str">
            <v>DISH Jan 1999 40 Calls</v>
          </cell>
          <cell r="C917" t="str">
            <v>CAL</v>
          </cell>
          <cell r="D917">
            <v>100</v>
          </cell>
          <cell r="F917" t="str">
            <v>NYSE</v>
          </cell>
          <cell r="G917" t="str">
            <v>MEDA</v>
          </cell>
          <cell r="H917" t="str">
            <v>USA</v>
          </cell>
          <cell r="N917" t="str">
            <v>T-QHS.AH</v>
          </cell>
          <cell r="O917">
            <v>40</v>
          </cell>
          <cell r="P917">
            <v>36175</v>
          </cell>
          <cell r="Q917" t="str">
            <v>T-DISH</v>
          </cell>
          <cell r="R917" t="str">
            <v>USD</v>
          </cell>
          <cell r="S917" t="str">
            <v>Call Option</v>
          </cell>
          <cell r="U917" t="str">
            <v>Media/Telecomm</v>
          </cell>
          <cell r="V917" t="str">
            <v>UNITED STATES OF AMERICA</v>
          </cell>
          <cell r="W917" t="str">
            <v>NEW YORK STOCK EXCHANGE</v>
          </cell>
          <cell r="Y917" t="str">
            <v>U.S. Dollar</v>
          </cell>
          <cell r="AJ917" t="str">
            <v>E</v>
          </cell>
          <cell r="AR917" t="str">
            <v>T-QHS.AH</v>
          </cell>
        </row>
        <row r="918">
          <cell r="A918" t="str">
            <v>T-QHS.AI</v>
          </cell>
          <cell r="B918" t="str">
            <v>DISH Jan 1999 45 Calls</v>
          </cell>
          <cell r="C918" t="str">
            <v>CAL</v>
          </cell>
          <cell r="D918">
            <v>100</v>
          </cell>
          <cell r="F918" t="str">
            <v>NYSE</v>
          </cell>
          <cell r="G918" t="str">
            <v>MEDA</v>
          </cell>
          <cell r="H918" t="str">
            <v>USA</v>
          </cell>
          <cell r="N918" t="str">
            <v>T-QHS.AI</v>
          </cell>
          <cell r="O918">
            <v>45</v>
          </cell>
          <cell r="P918">
            <v>36175</v>
          </cell>
          <cell r="Q918" t="str">
            <v>T-DISH</v>
          </cell>
          <cell r="R918" t="str">
            <v>USD</v>
          </cell>
          <cell r="S918" t="str">
            <v>Call Option</v>
          </cell>
          <cell r="U918" t="str">
            <v>Media/Telecomm</v>
          </cell>
          <cell r="V918" t="str">
            <v>UNITED STATES OF AMERICA</v>
          </cell>
          <cell r="W918" t="str">
            <v>NEW YORK STOCK EXCHANGE</v>
          </cell>
          <cell r="Y918" t="str">
            <v>U.S. Dollar</v>
          </cell>
          <cell r="AJ918" t="str">
            <v>E</v>
          </cell>
          <cell r="AR918" t="str">
            <v>T-QHS.AI</v>
          </cell>
        </row>
        <row r="919">
          <cell r="A919" t="str">
            <v>T-QHS.CJ</v>
          </cell>
          <cell r="B919" t="str">
            <v>DISH Mar 1999 50 Calls</v>
          </cell>
          <cell r="C919" t="str">
            <v>CAL</v>
          </cell>
          <cell r="D919">
            <v>100</v>
          </cell>
          <cell r="F919" t="str">
            <v>NYSE</v>
          </cell>
          <cell r="G919" t="str">
            <v>MEDA</v>
          </cell>
          <cell r="H919" t="str">
            <v>USA</v>
          </cell>
          <cell r="N919" t="str">
            <v>T-QHS.CJ</v>
          </cell>
          <cell r="O919">
            <v>50</v>
          </cell>
          <cell r="P919">
            <v>36238</v>
          </cell>
          <cell r="Q919" t="str">
            <v>T-DISH</v>
          </cell>
          <cell r="R919" t="str">
            <v>USD</v>
          </cell>
          <cell r="S919" t="str">
            <v>Call Option</v>
          </cell>
          <cell r="U919" t="str">
            <v>Media/Telecomm</v>
          </cell>
          <cell r="V919" t="str">
            <v>UNITED STATES OF AMERICA</v>
          </cell>
          <cell r="W919" t="str">
            <v>NEW YORK STOCK EXCHANGE</v>
          </cell>
          <cell r="Y919" t="str">
            <v>U.S. Dollar</v>
          </cell>
          <cell r="AJ919" t="str">
            <v>E</v>
          </cell>
          <cell r="AR919" t="str">
            <v>T-QHS.CJ</v>
          </cell>
        </row>
        <row r="920">
          <cell r="A920" t="str">
            <v>T-QIM.HF</v>
          </cell>
          <cell r="B920" t="str">
            <v>MMGR Aug 1998 30 Calls</v>
          </cell>
          <cell r="C920" t="str">
            <v>CAL</v>
          </cell>
          <cell r="D920">
            <v>100</v>
          </cell>
          <cell r="F920" t="str">
            <v>NYSE</v>
          </cell>
          <cell r="G920" t="str">
            <v>HCIS</v>
          </cell>
          <cell r="H920" t="str">
            <v>USA</v>
          </cell>
          <cell r="N920" t="str">
            <v>T-QIM.HF</v>
          </cell>
          <cell r="O920">
            <v>30</v>
          </cell>
          <cell r="P920">
            <v>36028</v>
          </cell>
          <cell r="Q920" t="str">
            <v>T-MMGR</v>
          </cell>
          <cell r="R920" t="str">
            <v>USD</v>
          </cell>
          <cell r="S920" t="str">
            <v>Call Option</v>
          </cell>
          <cell r="U920" t="str">
            <v>Health Care Info Sys</v>
          </cell>
          <cell r="V920" t="str">
            <v>UNITED STATES OF AMERICA</v>
          </cell>
          <cell r="W920" t="str">
            <v>NEW YORK STOCK EXCHANGE</v>
          </cell>
          <cell r="Y920" t="str">
            <v>U.S. Dollar</v>
          </cell>
          <cell r="AJ920" t="str">
            <v>E</v>
          </cell>
          <cell r="AR920" t="str">
            <v>T-QIM.HF</v>
          </cell>
        </row>
        <row r="921">
          <cell r="A921" t="str">
            <v>T-QMP.GD</v>
          </cell>
          <cell r="B921" t="str">
            <v>VMSI July 1999 20 Calls</v>
          </cell>
          <cell r="C921" t="str">
            <v>CAL</v>
          </cell>
          <cell r="D921">
            <v>100</v>
          </cell>
          <cell r="F921" t="str">
            <v>NYSE</v>
          </cell>
          <cell r="G921" t="str">
            <v>MEDS</v>
          </cell>
          <cell r="H921" t="str">
            <v>USA</v>
          </cell>
          <cell r="N921" t="str">
            <v>T-QMP.GD</v>
          </cell>
          <cell r="O921">
            <v>20</v>
          </cell>
          <cell r="P921">
            <v>36358</v>
          </cell>
          <cell r="Q921" t="str">
            <v>T-VMSI</v>
          </cell>
          <cell r="R921" t="str">
            <v>USD</v>
          </cell>
          <cell r="S921" t="str">
            <v>Call Option</v>
          </cell>
          <cell r="U921" t="str">
            <v>Medical Products</v>
          </cell>
          <cell r="V921" t="str">
            <v>UNITED STATES OF AMERICA</v>
          </cell>
          <cell r="W921" t="str">
            <v>NEW YORK STOCK EXCHANGE</v>
          </cell>
          <cell r="Y921" t="str">
            <v>U.S. Dollar</v>
          </cell>
          <cell r="AJ921" t="str">
            <v>E</v>
          </cell>
          <cell r="AR921" t="str">
            <v>T-QMP.GD</v>
          </cell>
        </row>
        <row r="922">
          <cell r="A922" t="str">
            <v>T-QPE.DL</v>
          </cell>
          <cell r="B922" t="str">
            <v>SAPE April 1999 60 Calls</v>
          </cell>
          <cell r="C922" t="str">
            <v>CAL</v>
          </cell>
          <cell r="D922">
            <v>100</v>
          </cell>
          <cell r="F922" t="str">
            <v>NYSE</v>
          </cell>
          <cell r="G922" t="str">
            <v>INFO</v>
          </cell>
          <cell r="H922" t="str">
            <v>USA</v>
          </cell>
          <cell r="N922" t="str">
            <v>T-QPE.DL</v>
          </cell>
          <cell r="O922">
            <v>60</v>
          </cell>
          <cell r="P922">
            <v>36266</v>
          </cell>
          <cell r="Q922" t="str">
            <v>T-SAPE</v>
          </cell>
          <cell r="R922" t="str">
            <v>USD</v>
          </cell>
          <cell r="S922" t="str">
            <v>Call Option</v>
          </cell>
          <cell r="U922" t="str">
            <v>Information Services</v>
          </cell>
          <cell r="V922" t="str">
            <v>UNITED STATES OF AMERICA</v>
          </cell>
          <cell r="W922" t="str">
            <v>NEW YORK STOCK EXCHANGE</v>
          </cell>
          <cell r="Y922" t="str">
            <v>U.S. Dollar</v>
          </cell>
          <cell r="AJ922" t="str">
            <v>E</v>
          </cell>
          <cell r="AR922" t="str">
            <v>T-QPE.DL</v>
          </cell>
        </row>
        <row r="923">
          <cell r="A923" t="str">
            <v>T-QPE.DM</v>
          </cell>
          <cell r="B923" t="str">
            <v>SAPE April 1999 65 Calls</v>
          </cell>
          <cell r="C923" t="str">
            <v>CAL</v>
          </cell>
          <cell r="D923">
            <v>100</v>
          </cell>
          <cell r="F923" t="str">
            <v>NYSE</v>
          </cell>
          <cell r="G923" t="str">
            <v>INFO</v>
          </cell>
          <cell r="H923" t="str">
            <v>USA</v>
          </cell>
          <cell r="N923" t="str">
            <v>T-QPE.DM</v>
          </cell>
          <cell r="O923">
            <v>65</v>
          </cell>
          <cell r="P923">
            <v>36266</v>
          </cell>
          <cell r="Q923" t="str">
            <v>T-SAPE</v>
          </cell>
          <cell r="R923" t="str">
            <v>USD</v>
          </cell>
          <cell r="S923" t="str">
            <v>Call Option</v>
          </cell>
          <cell r="U923" t="str">
            <v>Information Services</v>
          </cell>
          <cell r="V923" t="str">
            <v>UNITED STATES OF AMERICA</v>
          </cell>
          <cell r="W923" t="str">
            <v>NEW YORK STOCK EXCHANGE</v>
          </cell>
          <cell r="Y923" t="str">
            <v>U.S. Dollar</v>
          </cell>
          <cell r="AJ923" t="str">
            <v>E</v>
          </cell>
          <cell r="AR923" t="str">
            <v>T-QPE.DM</v>
          </cell>
        </row>
        <row r="924">
          <cell r="A924" t="str">
            <v>T-QPE.FO</v>
          </cell>
          <cell r="B924" t="str">
            <v>SAPE June 1999 75 Calls</v>
          </cell>
          <cell r="C924" t="str">
            <v>CAL</v>
          </cell>
          <cell r="D924">
            <v>100</v>
          </cell>
          <cell r="F924" t="str">
            <v>NYSE</v>
          </cell>
          <cell r="G924" t="str">
            <v>INFO</v>
          </cell>
          <cell r="H924" t="str">
            <v>USA</v>
          </cell>
          <cell r="N924" t="str">
            <v>T-QPE.FO</v>
          </cell>
          <cell r="O924">
            <v>75</v>
          </cell>
          <cell r="P924">
            <v>36330</v>
          </cell>
          <cell r="Q924" t="str">
            <v>T-SAPE</v>
          </cell>
          <cell r="R924" t="str">
            <v>USD</v>
          </cell>
          <cell r="S924" t="str">
            <v>Call Option</v>
          </cell>
          <cell r="U924" t="str">
            <v>Information Services</v>
          </cell>
          <cell r="V924" t="str">
            <v>UNITED STATES OF AMERICA</v>
          </cell>
          <cell r="W924" t="str">
            <v>NEW YORK STOCK EXCHANGE</v>
          </cell>
          <cell r="Y924" t="str">
            <v>U.S. Dollar</v>
          </cell>
          <cell r="AJ924" t="str">
            <v>E</v>
          </cell>
          <cell r="AR924" t="str">
            <v>T-QPE.FO</v>
          </cell>
        </row>
        <row r="925">
          <cell r="A925" t="str">
            <v>T-QPE.II</v>
          </cell>
          <cell r="B925" t="str">
            <v>SAPE Sep 1998 45 Calls</v>
          </cell>
          <cell r="C925" t="str">
            <v>CAL</v>
          </cell>
          <cell r="D925">
            <v>100</v>
          </cell>
          <cell r="F925" t="str">
            <v>NYSE</v>
          </cell>
          <cell r="G925" t="str">
            <v>SOFT</v>
          </cell>
          <cell r="H925" t="str">
            <v>USA</v>
          </cell>
          <cell r="N925" t="str">
            <v>T-QPE.II</v>
          </cell>
          <cell r="O925">
            <v>45</v>
          </cell>
          <cell r="P925">
            <v>36056</v>
          </cell>
          <cell r="Q925" t="str">
            <v>T-SAPE</v>
          </cell>
          <cell r="R925" t="str">
            <v>USD</v>
          </cell>
          <cell r="S925" t="str">
            <v>Call Option</v>
          </cell>
          <cell r="U925" t="str">
            <v>Software</v>
          </cell>
          <cell r="V925" t="str">
            <v>UNITED STATES OF AMERICA</v>
          </cell>
          <cell r="W925" t="str">
            <v>NEW YORK STOCK EXCHANGE</v>
          </cell>
          <cell r="Y925" t="str">
            <v>U.S. Dollar</v>
          </cell>
          <cell r="AJ925" t="str">
            <v>E</v>
          </cell>
          <cell r="AR925" t="str">
            <v>T-QPE.II</v>
          </cell>
        </row>
        <row r="926">
          <cell r="A926" t="str">
            <v>T-QPE.IN</v>
          </cell>
          <cell r="B926" t="str">
            <v>SAPE Sept 1999 70 Calls</v>
          </cell>
          <cell r="C926" t="str">
            <v>CAL</v>
          </cell>
          <cell r="D926">
            <v>100</v>
          </cell>
          <cell r="F926" t="str">
            <v>NYSE</v>
          </cell>
          <cell r="G926" t="str">
            <v>INFO</v>
          </cell>
          <cell r="H926" t="str">
            <v>USA</v>
          </cell>
          <cell r="N926" t="str">
            <v>T-QPE.IN</v>
          </cell>
          <cell r="O926">
            <v>70</v>
          </cell>
          <cell r="P926">
            <v>36421</v>
          </cell>
          <cell r="Q926" t="str">
            <v>T-SAPE</v>
          </cell>
          <cell r="R926" t="str">
            <v>USD</v>
          </cell>
          <cell r="S926" t="str">
            <v>Call Option</v>
          </cell>
          <cell r="U926" t="str">
            <v>Information Services</v>
          </cell>
          <cell r="V926" t="str">
            <v>UNITED STATES OF AMERICA</v>
          </cell>
          <cell r="W926" t="str">
            <v>NEW YORK STOCK EXCHANGE</v>
          </cell>
          <cell r="Y926" t="str">
            <v>U.S. Dollar</v>
          </cell>
          <cell r="AJ926" t="str">
            <v>E</v>
          </cell>
          <cell r="AR926" t="str">
            <v>T-QPE.IN</v>
          </cell>
        </row>
        <row r="927">
          <cell r="A927" t="str">
            <v>T-QPE.NN</v>
          </cell>
          <cell r="B927" t="str">
            <v>SAPE Feb 1999 70 Puts</v>
          </cell>
          <cell r="C927" t="str">
            <v>PUT</v>
          </cell>
          <cell r="D927">
            <v>100</v>
          </cell>
          <cell r="F927" t="str">
            <v>NYSE</v>
          </cell>
          <cell r="G927" t="str">
            <v>INFO</v>
          </cell>
          <cell r="H927" t="str">
            <v>USA</v>
          </cell>
          <cell r="N927" t="str">
            <v>T-QPE.NN</v>
          </cell>
          <cell r="O927">
            <v>70</v>
          </cell>
          <cell r="P927">
            <v>36210</v>
          </cell>
          <cell r="Q927" t="str">
            <v>T-SAPE</v>
          </cell>
          <cell r="R927" t="str">
            <v>USD</v>
          </cell>
          <cell r="S927" t="str">
            <v>Put Option</v>
          </cell>
          <cell r="U927" t="str">
            <v>Information Services</v>
          </cell>
          <cell r="V927" t="str">
            <v>UNITED STATES OF AMERICA</v>
          </cell>
          <cell r="W927" t="str">
            <v>NEW YORK STOCK EXCHANGE</v>
          </cell>
          <cell r="Y927" t="str">
            <v>U.S. Dollar</v>
          </cell>
          <cell r="AJ927" t="str">
            <v>E</v>
          </cell>
          <cell r="AR927" t="str">
            <v>T-QPE.NN</v>
          </cell>
        </row>
        <row r="928">
          <cell r="A928" t="str">
            <v>T-QPE.NO</v>
          </cell>
          <cell r="B928" t="str">
            <v>SAPE Feb 1999 75 Puts</v>
          </cell>
          <cell r="C928" t="str">
            <v>PUT</v>
          </cell>
          <cell r="D928">
            <v>100</v>
          </cell>
          <cell r="F928" t="str">
            <v>NYSE</v>
          </cell>
          <cell r="G928" t="str">
            <v>INFO</v>
          </cell>
          <cell r="H928" t="str">
            <v>USA</v>
          </cell>
          <cell r="N928" t="str">
            <v>T-QPE.NO</v>
          </cell>
          <cell r="O928">
            <v>75</v>
          </cell>
          <cell r="P928">
            <v>36210</v>
          </cell>
          <cell r="Q928" t="str">
            <v>T-SAPE</v>
          </cell>
          <cell r="R928" t="str">
            <v>USD</v>
          </cell>
          <cell r="S928" t="str">
            <v>Put Option</v>
          </cell>
          <cell r="U928" t="str">
            <v>Information Services</v>
          </cell>
          <cell r="V928" t="str">
            <v>UNITED STATES OF AMERICA</v>
          </cell>
          <cell r="W928" t="str">
            <v>NEW YORK STOCK EXCHANGE</v>
          </cell>
          <cell r="Y928" t="str">
            <v>U.S. Dollar</v>
          </cell>
          <cell r="AJ928" t="str">
            <v>E</v>
          </cell>
          <cell r="AR928" t="str">
            <v>T-QPE.NO</v>
          </cell>
        </row>
        <row r="929">
          <cell r="A929" t="str">
            <v>T-QPE.OM</v>
          </cell>
          <cell r="B929" t="str">
            <v>SAPE Mar 1999 65 Puts</v>
          </cell>
          <cell r="C929" t="str">
            <v>PUT</v>
          </cell>
          <cell r="D929">
            <v>100</v>
          </cell>
          <cell r="F929" t="str">
            <v>NYSE</v>
          </cell>
          <cell r="G929" t="str">
            <v>INFO</v>
          </cell>
          <cell r="H929" t="str">
            <v>USA</v>
          </cell>
          <cell r="N929" t="str">
            <v>T-QPE.OM</v>
          </cell>
          <cell r="O929">
            <v>65</v>
          </cell>
          <cell r="P929">
            <v>36238</v>
          </cell>
          <cell r="Q929" t="str">
            <v>T-SAPE</v>
          </cell>
          <cell r="R929" t="str">
            <v>USD</v>
          </cell>
          <cell r="S929" t="str">
            <v>Put Option</v>
          </cell>
          <cell r="U929" t="str">
            <v>Information Services</v>
          </cell>
          <cell r="V929" t="str">
            <v>UNITED STATES OF AMERICA</v>
          </cell>
          <cell r="W929" t="str">
            <v>NEW YORK STOCK EXCHANGE</v>
          </cell>
          <cell r="Y929" t="str">
            <v>U.S. Dollar</v>
          </cell>
          <cell r="AJ929" t="str">
            <v>E</v>
          </cell>
          <cell r="AR929" t="str">
            <v>T-QPE.OM</v>
          </cell>
        </row>
        <row r="930">
          <cell r="A930" t="str">
            <v>T-QPE.ON</v>
          </cell>
          <cell r="B930" t="str">
            <v>SAPE Mar 1999 70 Puts</v>
          </cell>
          <cell r="C930" t="str">
            <v>PUT</v>
          </cell>
          <cell r="D930">
            <v>100</v>
          </cell>
          <cell r="F930" t="str">
            <v>NYSE</v>
          </cell>
          <cell r="G930" t="str">
            <v>INFO</v>
          </cell>
          <cell r="H930" t="str">
            <v>USA</v>
          </cell>
          <cell r="N930" t="str">
            <v>T-QPE.ON</v>
          </cell>
          <cell r="O930">
            <v>70</v>
          </cell>
          <cell r="P930">
            <v>36238</v>
          </cell>
          <cell r="Q930" t="str">
            <v>T-SAPE</v>
          </cell>
          <cell r="R930" t="str">
            <v>USD</v>
          </cell>
          <cell r="S930" t="str">
            <v>Put Option</v>
          </cell>
          <cell r="U930" t="str">
            <v>Information Services</v>
          </cell>
          <cell r="V930" t="str">
            <v>UNITED STATES OF AMERICA</v>
          </cell>
          <cell r="W930" t="str">
            <v>NEW YORK STOCK EXCHANGE</v>
          </cell>
          <cell r="Y930" t="str">
            <v>U.S. Dollar</v>
          </cell>
          <cell r="AJ930" t="str">
            <v>E</v>
          </cell>
          <cell r="AR930" t="str">
            <v>T-QPE.ON</v>
          </cell>
        </row>
        <row r="931">
          <cell r="A931" t="str">
            <v>T-QPE.PK</v>
          </cell>
          <cell r="B931" t="str">
            <v>SAPE April 1999 55 Puts</v>
          </cell>
          <cell r="C931" t="str">
            <v>PUT</v>
          </cell>
          <cell r="D931">
            <v>100</v>
          </cell>
          <cell r="F931" t="str">
            <v>NYSE</v>
          </cell>
          <cell r="G931" t="str">
            <v>INFO</v>
          </cell>
          <cell r="H931" t="str">
            <v>USA</v>
          </cell>
          <cell r="N931" t="str">
            <v>T-QPE.PK</v>
          </cell>
          <cell r="O931">
            <v>55</v>
          </cell>
          <cell r="P931">
            <v>36266</v>
          </cell>
          <cell r="Q931" t="str">
            <v>T-SAPE</v>
          </cell>
          <cell r="R931" t="str">
            <v>USD</v>
          </cell>
          <cell r="S931" t="str">
            <v>Put Option</v>
          </cell>
          <cell r="U931" t="str">
            <v>Information Services</v>
          </cell>
          <cell r="V931" t="str">
            <v>UNITED STATES OF AMERICA</v>
          </cell>
          <cell r="W931" t="str">
            <v>NEW YORK STOCK EXCHANGE</v>
          </cell>
          <cell r="Y931" t="str">
            <v>U.S. Dollar</v>
          </cell>
          <cell r="AJ931" t="str">
            <v>E</v>
          </cell>
          <cell r="AR931" t="str">
            <v>T-QPE.PK</v>
          </cell>
        </row>
        <row r="932">
          <cell r="A932" t="str">
            <v>T-QPE.PL</v>
          </cell>
          <cell r="B932" t="str">
            <v>SAPE April 1999 60 Puts</v>
          </cell>
          <cell r="C932" t="str">
            <v>PUT</v>
          </cell>
          <cell r="D932">
            <v>100</v>
          </cell>
          <cell r="F932" t="str">
            <v>NYSE</v>
          </cell>
          <cell r="G932" t="str">
            <v>INFO</v>
          </cell>
          <cell r="H932" t="str">
            <v>USA</v>
          </cell>
          <cell r="N932" t="str">
            <v>T-QPE.PL</v>
          </cell>
          <cell r="O932">
            <v>60</v>
          </cell>
          <cell r="P932">
            <v>36266</v>
          </cell>
          <cell r="Q932" t="str">
            <v>T-SAPE</v>
          </cell>
          <cell r="R932" t="str">
            <v>USD</v>
          </cell>
          <cell r="S932" t="str">
            <v>Put Option</v>
          </cell>
          <cell r="U932" t="str">
            <v>Information Services</v>
          </cell>
          <cell r="V932" t="str">
            <v>UNITED STATES OF AMERICA</v>
          </cell>
          <cell r="W932" t="str">
            <v>NEW YORK STOCK EXCHANGE</v>
          </cell>
          <cell r="Y932" t="str">
            <v>U.S. Dollar</v>
          </cell>
          <cell r="AJ932" t="str">
            <v>E</v>
          </cell>
          <cell r="AR932" t="str">
            <v>T-QPE.PL</v>
          </cell>
        </row>
        <row r="933">
          <cell r="A933" t="str">
            <v>T-QPE.SL</v>
          </cell>
          <cell r="B933" t="str">
            <v>SAPE Jul 1999 60 Put</v>
          </cell>
          <cell r="C933" t="str">
            <v>PUT</v>
          </cell>
          <cell r="D933">
            <v>100</v>
          </cell>
          <cell r="F933" t="str">
            <v>NYSE</v>
          </cell>
          <cell r="G933" t="str">
            <v>INFO</v>
          </cell>
          <cell r="H933" t="str">
            <v>USA</v>
          </cell>
          <cell r="N933" t="str">
            <v>T-QPE.SL</v>
          </cell>
          <cell r="O933">
            <v>60</v>
          </cell>
          <cell r="P933">
            <v>36358</v>
          </cell>
          <cell r="Q933" t="str">
            <v>T-SAPE</v>
          </cell>
          <cell r="R933" t="str">
            <v>USD</v>
          </cell>
          <cell r="S933" t="str">
            <v>Put Option</v>
          </cell>
          <cell r="U933" t="str">
            <v>Information Services</v>
          </cell>
          <cell r="V933" t="str">
            <v>UNITED STATES OF AMERICA</v>
          </cell>
          <cell r="W933" t="str">
            <v>NEW YORK STOCK EXCHANGE</v>
          </cell>
          <cell r="Y933" t="str">
            <v>U.S. Dollar</v>
          </cell>
          <cell r="AJ933" t="str">
            <v>E</v>
          </cell>
          <cell r="AR933" t="str">
            <v>T-QPE.SL</v>
          </cell>
        </row>
        <row r="934">
          <cell r="A934" t="str">
            <v>T-QPE.VE</v>
          </cell>
          <cell r="B934" t="str">
            <v>SAPE Oct 1998 25 Puts</v>
          </cell>
          <cell r="C934" t="str">
            <v>PUT</v>
          </cell>
          <cell r="D934">
            <v>100</v>
          </cell>
          <cell r="F934" t="str">
            <v>NYSE</v>
          </cell>
          <cell r="G934" t="str">
            <v>SOFT</v>
          </cell>
          <cell r="H934" t="str">
            <v>USA</v>
          </cell>
          <cell r="N934" t="str">
            <v>T-QPE.VE</v>
          </cell>
          <cell r="O934">
            <v>25</v>
          </cell>
          <cell r="P934">
            <v>36084</v>
          </cell>
          <cell r="Q934" t="str">
            <v>T-SAPE</v>
          </cell>
          <cell r="R934" t="str">
            <v>USD</v>
          </cell>
          <cell r="S934" t="str">
            <v>Put Option</v>
          </cell>
          <cell r="U934" t="str">
            <v>Software</v>
          </cell>
          <cell r="V934" t="str">
            <v>UNITED STATES OF AMERICA</v>
          </cell>
          <cell r="W934" t="str">
            <v>NEW YORK STOCK EXCHANGE</v>
          </cell>
          <cell r="Y934" t="str">
            <v>U.S. Dollar</v>
          </cell>
          <cell r="AJ934" t="str">
            <v>E</v>
          </cell>
          <cell r="AR934" t="str">
            <v>T-QPE.VE</v>
          </cell>
        </row>
        <row r="935">
          <cell r="A935" t="str">
            <v>T-QPE.VF</v>
          </cell>
          <cell r="B935" t="str">
            <v>SAPE Oct 30 Puts</v>
          </cell>
          <cell r="C935" t="str">
            <v>PUT</v>
          </cell>
          <cell r="D935">
            <v>100</v>
          </cell>
          <cell r="F935" t="str">
            <v>OTC</v>
          </cell>
          <cell r="G935" t="str">
            <v>SOFT</v>
          </cell>
          <cell r="H935" t="str">
            <v>USA</v>
          </cell>
          <cell r="N935" t="str">
            <v>T-QPE.VF</v>
          </cell>
          <cell r="O935">
            <v>30</v>
          </cell>
          <cell r="P935">
            <v>36084</v>
          </cell>
          <cell r="Q935" t="str">
            <v>T-SAPE</v>
          </cell>
          <cell r="R935" t="str">
            <v>USD</v>
          </cell>
          <cell r="S935" t="str">
            <v>Put Option</v>
          </cell>
          <cell r="U935" t="str">
            <v>Software</v>
          </cell>
          <cell r="V935" t="str">
            <v>UNITED STATES OF AMERICA</v>
          </cell>
          <cell r="W935" t="str">
            <v>OVER THE COUNTER</v>
          </cell>
          <cell r="Y935" t="str">
            <v>U.S. Dollar</v>
          </cell>
          <cell r="AJ935" t="str">
            <v>E</v>
          </cell>
          <cell r="AR935" t="str">
            <v>T-QPE.VF</v>
          </cell>
        </row>
        <row r="936">
          <cell r="A936" t="str">
            <v>T-QQC.CF</v>
          </cell>
          <cell r="B936" t="str">
            <v>ACCS Mar 1997 30 Calls</v>
          </cell>
          <cell r="C936" t="str">
            <v>CAL</v>
          </cell>
          <cell r="D936">
            <v>100</v>
          </cell>
          <cell r="F936" t="str">
            <v>NYSE</v>
          </cell>
          <cell r="G936" t="str">
            <v>HEAL</v>
          </cell>
          <cell r="H936" t="str">
            <v>USA</v>
          </cell>
          <cell r="N936" t="str">
            <v>T-QQC.CF</v>
          </cell>
          <cell r="O936">
            <v>30</v>
          </cell>
          <cell r="P936">
            <v>35510</v>
          </cell>
          <cell r="Q936" t="str">
            <v>T-ACCS</v>
          </cell>
          <cell r="R936" t="str">
            <v>USD</v>
          </cell>
          <cell r="S936" t="str">
            <v>Call Option</v>
          </cell>
          <cell r="U936" t="str">
            <v>Healthcare</v>
          </cell>
          <cell r="V936" t="str">
            <v>UNITED STATES OF AMERICA</v>
          </cell>
          <cell r="W936" t="str">
            <v>NEW YORK STOCK EXCHANGE</v>
          </cell>
          <cell r="Y936" t="str">
            <v>U.S. Dollar</v>
          </cell>
          <cell r="AJ936" t="str">
            <v>E</v>
          </cell>
          <cell r="AR936" t="str">
            <v>T-QQC.CF</v>
          </cell>
        </row>
        <row r="937">
          <cell r="A937" t="str">
            <v>T-QQC.KH</v>
          </cell>
          <cell r="B937" t="str">
            <v>ACCS Nov 1998 40 Calls</v>
          </cell>
          <cell r="C937" t="str">
            <v>CAL</v>
          </cell>
          <cell r="D937">
            <v>100</v>
          </cell>
          <cell r="F937" t="str">
            <v>NYSE</v>
          </cell>
          <cell r="G937" t="str">
            <v>HEAL</v>
          </cell>
          <cell r="H937" t="str">
            <v>USA</v>
          </cell>
          <cell r="N937" t="str">
            <v>T-QQC.KH</v>
          </cell>
          <cell r="O937">
            <v>40</v>
          </cell>
          <cell r="P937">
            <v>36119</v>
          </cell>
          <cell r="Q937" t="str">
            <v>T-ACCS</v>
          </cell>
          <cell r="R937" t="str">
            <v>USD</v>
          </cell>
          <cell r="S937" t="str">
            <v>Call Option</v>
          </cell>
          <cell r="U937" t="str">
            <v>Healthcare</v>
          </cell>
          <cell r="V937" t="str">
            <v>UNITED STATES OF AMERICA</v>
          </cell>
          <cell r="W937" t="str">
            <v>NEW YORK STOCK EXCHANGE</v>
          </cell>
          <cell r="Y937" t="str">
            <v>U.S. Dollar</v>
          </cell>
          <cell r="AJ937" t="str">
            <v>E</v>
          </cell>
          <cell r="AR937" t="str">
            <v>T-QQC.KH</v>
          </cell>
        </row>
        <row r="938">
          <cell r="A938" t="str">
            <v>T-QQC.OE</v>
          </cell>
          <cell r="B938" t="str">
            <v>ACCS Mar 1997 25 Puts</v>
          </cell>
          <cell r="C938" t="str">
            <v>PUT</v>
          </cell>
          <cell r="D938">
            <v>100</v>
          </cell>
          <cell r="F938" t="str">
            <v>NYSE</v>
          </cell>
          <cell r="G938" t="str">
            <v>HEAL</v>
          </cell>
          <cell r="H938" t="str">
            <v>USA</v>
          </cell>
          <cell r="N938" t="str">
            <v>T-QQC.OE</v>
          </cell>
          <cell r="O938">
            <v>25</v>
          </cell>
          <cell r="P938">
            <v>35510</v>
          </cell>
          <cell r="Q938" t="str">
            <v>T-ACCS</v>
          </cell>
          <cell r="R938" t="str">
            <v>USD</v>
          </cell>
          <cell r="S938" t="str">
            <v>Put Option</v>
          </cell>
          <cell r="U938" t="str">
            <v>Healthcare</v>
          </cell>
          <cell r="V938" t="str">
            <v>UNITED STATES OF AMERICA</v>
          </cell>
          <cell r="W938" t="str">
            <v>NEW YORK STOCK EXCHANGE</v>
          </cell>
          <cell r="Y938" t="str">
            <v>U.S. Dollar</v>
          </cell>
          <cell r="AJ938" t="str">
            <v>E</v>
          </cell>
          <cell r="AR938" t="str">
            <v>T-QQC.OE</v>
          </cell>
        </row>
        <row r="939">
          <cell r="A939" t="str">
            <v>T-QQX.FD</v>
          </cell>
          <cell r="B939" t="str">
            <v>DAOU June 1998 20 Calls</v>
          </cell>
          <cell r="C939" t="str">
            <v>CAL</v>
          </cell>
          <cell r="D939">
            <v>100</v>
          </cell>
          <cell r="F939" t="str">
            <v>NYSE</v>
          </cell>
          <cell r="G939" t="str">
            <v>HCIS</v>
          </cell>
          <cell r="H939" t="str">
            <v>USA</v>
          </cell>
          <cell r="N939" t="str">
            <v>T-QQX.FD</v>
          </cell>
          <cell r="O939">
            <v>20</v>
          </cell>
          <cell r="P939">
            <v>35965</v>
          </cell>
          <cell r="Q939" t="str">
            <v>T-DAOU</v>
          </cell>
          <cell r="R939" t="str">
            <v>USD</v>
          </cell>
          <cell r="S939" t="str">
            <v>Call Option</v>
          </cell>
          <cell r="U939" t="str">
            <v>Health Care Info Sys</v>
          </cell>
          <cell r="V939" t="str">
            <v>UNITED STATES OF AMERICA</v>
          </cell>
          <cell r="W939" t="str">
            <v>NEW YORK STOCK EXCHANGE</v>
          </cell>
          <cell r="Y939" t="str">
            <v>U.S. Dollar</v>
          </cell>
          <cell r="AJ939" t="str">
            <v>E</v>
          </cell>
          <cell r="AR939" t="str">
            <v>T-QQX.FD</v>
          </cell>
        </row>
        <row r="940">
          <cell r="A940" t="str">
            <v>T-QQX.HX</v>
          </cell>
          <cell r="B940" t="str">
            <v>DAOU Aug 1998 22.5 Calls</v>
          </cell>
          <cell r="C940" t="str">
            <v>CAL</v>
          </cell>
          <cell r="D940">
            <v>100</v>
          </cell>
          <cell r="F940" t="str">
            <v>NYSE</v>
          </cell>
          <cell r="G940" t="str">
            <v>TECH</v>
          </cell>
          <cell r="H940" t="str">
            <v>USA</v>
          </cell>
          <cell r="N940" t="str">
            <v>T-QQX.HX</v>
          </cell>
          <cell r="O940">
            <v>22.5</v>
          </cell>
          <cell r="P940">
            <v>36028</v>
          </cell>
          <cell r="Q940" t="str">
            <v>T-DAOU</v>
          </cell>
          <cell r="R940" t="str">
            <v>USD</v>
          </cell>
          <cell r="S940" t="str">
            <v>Call Option</v>
          </cell>
          <cell r="U940" t="str">
            <v>Technology</v>
          </cell>
          <cell r="V940" t="str">
            <v>UNITED STATES OF AMERICA</v>
          </cell>
          <cell r="W940" t="str">
            <v>NEW YORK STOCK EXCHANGE</v>
          </cell>
          <cell r="Y940" t="str">
            <v>U.S. Dollar</v>
          </cell>
          <cell r="AJ940" t="str">
            <v>E</v>
          </cell>
          <cell r="AR940" t="str">
            <v>T-QQX.HX</v>
          </cell>
        </row>
        <row r="941">
          <cell r="A941" t="str">
            <v>T-QSY.BC</v>
          </cell>
          <cell r="B941" t="str">
            <v>SYSF Feb 1997 15 Calls</v>
          </cell>
          <cell r="C941" t="str">
            <v>CAL</v>
          </cell>
          <cell r="D941">
            <v>100</v>
          </cell>
          <cell r="F941" t="str">
            <v>NYSE</v>
          </cell>
          <cell r="G941" t="str">
            <v>SOFT</v>
          </cell>
          <cell r="H941" t="str">
            <v>USA</v>
          </cell>
          <cell r="N941" t="str">
            <v>T-QSY.BC</v>
          </cell>
          <cell r="O941">
            <v>15</v>
          </cell>
          <cell r="P941">
            <v>35482</v>
          </cell>
          <cell r="Q941" t="str">
            <v>T-SYSF</v>
          </cell>
          <cell r="R941" t="str">
            <v>USD</v>
          </cell>
          <cell r="S941" t="str">
            <v>Call Option</v>
          </cell>
          <cell r="U941" t="str">
            <v>Software</v>
          </cell>
          <cell r="V941" t="str">
            <v>UNITED STATES OF AMERICA</v>
          </cell>
          <cell r="W941" t="str">
            <v>NEW YORK STOCK EXCHANGE</v>
          </cell>
          <cell r="Y941" t="str">
            <v>U.S. Dollar</v>
          </cell>
          <cell r="AJ941" t="str">
            <v>E</v>
          </cell>
          <cell r="AR941" t="str">
            <v>T-QSY.BC</v>
          </cell>
        </row>
        <row r="942">
          <cell r="A942" t="str">
            <v>T-QSY.CA</v>
          </cell>
          <cell r="B942" t="str">
            <v>SYSF Mar 1998 5 Calls</v>
          </cell>
          <cell r="C942" t="str">
            <v>CAL</v>
          </cell>
          <cell r="D942">
            <v>100</v>
          </cell>
          <cell r="F942" t="str">
            <v>NYSE</v>
          </cell>
          <cell r="G942" t="str">
            <v>SOFT</v>
          </cell>
          <cell r="H942" t="str">
            <v>USA</v>
          </cell>
          <cell r="N942" t="str">
            <v>T-QSY.CA</v>
          </cell>
          <cell r="O942">
            <v>5</v>
          </cell>
          <cell r="P942">
            <v>35874</v>
          </cell>
          <cell r="Q942" t="str">
            <v>T-SYSF</v>
          </cell>
          <cell r="R942" t="str">
            <v>USD</v>
          </cell>
          <cell r="S942" t="str">
            <v>Call Option</v>
          </cell>
          <cell r="U942" t="str">
            <v>Software</v>
          </cell>
          <cell r="V942" t="str">
            <v>UNITED STATES OF AMERICA</v>
          </cell>
          <cell r="W942" t="str">
            <v>NEW YORK STOCK EXCHANGE</v>
          </cell>
          <cell r="Y942" t="str">
            <v>U.S. Dollar</v>
          </cell>
          <cell r="AJ942" t="str">
            <v>E</v>
          </cell>
          <cell r="AR942" t="str">
            <v>T-QSY.CA</v>
          </cell>
        </row>
        <row r="943">
          <cell r="A943" t="str">
            <v>T-QSY.IV</v>
          </cell>
          <cell r="B943" t="str">
            <v>SYSF Sep 1997 12.5 Calls</v>
          </cell>
          <cell r="C943" t="str">
            <v>CAL</v>
          </cell>
          <cell r="D943">
            <v>100</v>
          </cell>
          <cell r="F943" t="str">
            <v>OTC</v>
          </cell>
          <cell r="G943" t="str">
            <v>SOFT</v>
          </cell>
          <cell r="H943" t="str">
            <v>USA</v>
          </cell>
          <cell r="N943" t="str">
            <v>T-QSY.IV</v>
          </cell>
          <cell r="O943">
            <v>25</v>
          </cell>
          <cell r="P943">
            <v>35692</v>
          </cell>
          <cell r="Q943" t="str">
            <v>T-SYSF</v>
          </cell>
          <cell r="R943" t="str">
            <v>USD</v>
          </cell>
          <cell r="S943" t="str">
            <v>Call Option</v>
          </cell>
          <cell r="U943" t="str">
            <v>Software</v>
          </cell>
          <cell r="V943" t="str">
            <v>UNITED STATES OF AMERICA</v>
          </cell>
          <cell r="W943" t="str">
            <v>OVER THE COUNTER</v>
          </cell>
          <cell r="Y943" t="str">
            <v>U.S. Dollar</v>
          </cell>
          <cell r="AJ943" t="str">
            <v>E</v>
          </cell>
          <cell r="AR943" t="str">
            <v>T-QSY.IV</v>
          </cell>
        </row>
        <row r="944">
          <cell r="A944" t="str">
            <v>T-QSY.KB</v>
          </cell>
          <cell r="B944" t="str">
            <v>SYSF Nov 1997 10 Calls</v>
          </cell>
          <cell r="C944" t="str">
            <v>CAL</v>
          </cell>
          <cell r="D944">
            <v>100</v>
          </cell>
          <cell r="F944" t="str">
            <v>NYSE</v>
          </cell>
          <cell r="G944" t="str">
            <v>SOFT</v>
          </cell>
          <cell r="H944" t="str">
            <v>USA</v>
          </cell>
          <cell r="N944" t="str">
            <v>T-QSY.KB</v>
          </cell>
          <cell r="O944">
            <v>10</v>
          </cell>
          <cell r="P944">
            <v>35755</v>
          </cell>
          <cell r="Q944" t="str">
            <v>T-SYSF</v>
          </cell>
          <cell r="R944" t="str">
            <v>USD</v>
          </cell>
          <cell r="S944" t="str">
            <v>Call Option</v>
          </cell>
          <cell r="U944" t="str">
            <v>Software</v>
          </cell>
          <cell r="V944" t="str">
            <v>UNITED STATES OF AMERICA</v>
          </cell>
          <cell r="W944" t="str">
            <v>NEW YORK STOCK EXCHANGE</v>
          </cell>
          <cell r="Y944" t="str">
            <v>U.S. Dollar</v>
          </cell>
          <cell r="AJ944" t="str">
            <v>E</v>
          </cell>
          <cell r="AR944" t="str">
            <v>T-QSY.KB</v>
          </cell>
        </row>
        <row r="945">
          <cell r="A945" t="str">
            <v>T-QSY.LB</v>
          </cell>
          <cell r="B945" t="str">
            <v>SYSF Dec 1997 10 Calls</v>
          </cell>
          <cell r="C945" t="str">
            <v>CAL</v>
          </cell>
          <cell r="D945">
            <v>100</v>
          </cell>
          <cell r="F945" t="str">
            <v>NYSE</v>
          </cell>
          <cell r="G945" t="str">
            <v>SOFT</v>
          </cell>
          <cell r="H945" t="str">
            <v>USA</v>
          </cell>
          <cell r="N945" t="str">
            <v>T-QSY.LB</v>
          </cell>
          <cell r="O945">
            <v>10</v>
          </cell>
          <cell r="P945">
            <v>35783</v>
          </cell>
          <cell r="Q945" t="str">
            <v>T-SYSF</v>
          </cell>
          <cell r="R945" t="str">
            <v>USD</v>
          </cell>
          <cell r="S945" t="str">
            <v>Call Option</v>
          </cell>
          <cell r="U945" t="str">
            <v>Software</v>
          </cell>
          <cell r="V945" t="str">
            <v>UNITED STATES OF AMERICA</v>
          </cell>
          <cell r="W945" t="str">
            <v>NEW YORK STOCK EXCHANGE</v>
          </cell>
          <cell r="Y945" t="str">
            <v>U.S. Dollar</v>
          </cell>
          <cell r="AJ945" t="str">
            <v>E</v>
          </cell>
          <cell r="AR945" t="str">
            <v>T-QSY.LB</v>
          </cell>
        </row>
        <row r="946">
          <cell r="A946" t="str">
            <v>T-QSY.LU</v>
          </cell>
          <cell r="B946" t="str">
            <v>SYSF Dec 1997 7.5 Calls</v>
          </cell>
          <cell r="C946" t="str">
            <v>CAL</v>
          </cell>
          <cell r="D946">
            <v>100</v>
          </cell>
          <cell r="F946" t="str">
            <v>NYSE</v>
          </cell>
          <cell r="G946" t="str">
            <v>SOFT</v>
          </cell>
          <cell r="H946" t="str">
            <v>USA</v>
          </cell>
          <cell r="N946" t="str">
            <v>T-QSY.LU</v>
          </cell>
          <cell r="O946">
            <v>7.5</v>
          </cell>
          <cell r="P946">
            <v>35783</v>
          </cell>
          <cell r="Q946" t="str">
            <v>T-SYSF</v>
          </cell>
          <cell r="R946" t="str">
            <v>USD</v>
          </cell>
          <cell r="S946" t="str">
            <v>Call Option</v>
          </cell>
          <cell r="U946" t="str">
            <v>Software</v>
          </cell>
          <cell r="V946" t="str">
            <v>UNITED STATES OF AMERICA</v>
          </cell>
          <cell r="W946" t="str">
            <v>NEW YORK STOCK EXCHANGE</v>
          </cell>
          <cell r="Y946" t="str">
            <v>U.S. Dollar</v>
          </cell>
          <cell r="AJ946" t="str">
            <v>E</v>
          </cell>
          <cell r="AR946" t="str">
            <v>T-QSY.LU</v>
          </cell>
        </row>
        <row r="947">
          <cell r="A947" t="str">
            <v>T-QSY.WB</v>
          </cell>
          <cell r="B947" t="str">
            <v>SYSF Nov 1997 10 Puts</v>
          </cell>
          <cell r="C947" t="str">
            <v>PUT</v>
          </cell>
          <cell r="D947">
            <v>100</v>
          </cell>
          <cell r="F947" t="str">
            <v>NYSE</v>
          </cell>
          <cell r="G947" t="str">
            <v>SOFT</v>
          </cell>
          <cell r="H947" t="str">
            <v>USA</v>
          </cell>
          <cell r="N947" t="str">
            <v>T-QSY.WB</v>
          </cell>
          <cell r="O947">
            <v>10</v>
          </cell>
          <cell r="P947">
            <v>35755</v>
          </cell>
          <cell r="Q947" t="str">
            <v>T-SYSF</v>
          </cell>
          <cell r="R947" t="str">
            <v>USD</v>
          </cell>
          <cell r="S947" t="str">
            <v>Put Option</v>
          </cell>
          <cell r="U947" t="str">
            <v>Software</v>
          </cell>
          <cell r="V947" t="str">
            <v>UNITED STATES OF AMERICA</v>
          </cell>
          <cell r="W947" t="str">
            <v>NEW YORK STOCK EXCHANGE</v>
          </cell>
          <cell r="Y947" t="str">
            <v>U.S. Dollar</v>
          </cell>
          <cell r="AJ947" t="str">
            <v>E</v>
          </cell>
          <cell r="AR947" t="str">
            <v>T-QSY.WB</v>
          </cell>
        </row>
        <row r="948">
          <cell r="A948" t="str">
            <v>T-QSY.XU</v>
          </cell>
          <cell r="B948" t="str">
            <v>SYSF Dec 1997 7.5 Puts</v>
          </cell>
          <cell r="C948" t="str">
            <v>PUT</v>
          </cell>
          <cell r="D948">
            <v>100</v>
          </cell>
          <cell r="F948" t="str">
            <v>NYSE</v>
          </cell>
          <cell r="G948" t="str">
            <v>SOFT</v>
          </cell>
          <cell r="H948" t="str">
            <v>USA</v>
          </cell>
          <cell r="N948" t="str">
            <v>T-QSY.XU</v>
          </cell>
          <cell r="O948">
            <v>7.5</v>
          </cell>
          <cell r="P948">
            <v>35783</v>
          </cell>
          <cell r="Q948" t="str">
            <v>T-SYSF</v>
          </cell>
          <cell r="R948" t="str">
            <v>USD</v>
          </cell>
          <cell r="S948" t="str">
            <v>Put Option</v>
          </cell>
          <cell r="U948" t="str">
            <v>Software</v>
          </cell>
          <cell r="V948" t="str">
            <v>UNITED STATES OF AMERICA</v>
          </cell>
          <cell r="W948" t="str">
            <v>NEW YORK STOCK EXCHANGE</v>
          </cell>
          <cell r="Y948" t="str">
            <v>U.S. Dollar</v>
          </cell>
          <cell r="AJ948" t="str">
            <v>E</v>
          </cell>
          <cell r="AR948" t="str">
            <v>T-QSY.XU</v>
          </cell>
        </row>
        <row r="949">
          <cell r="A949" t="str">
            <v>T-QVV.CF</v>
          </cell>
          <cell r="B949" t="str">
            <v>VIAS Mar 1998 30 Calls</v>
          </cell>
          <cell r="C949" t="str">
            <v>CAL</v>
          </cell>
          <cell r="D949">
            <v>100</v>
          </cell>
          <cell r="F949" t="str">
            <v>NYSE</v>
          </cell>
          <cell r="G949" t="str">
            <v>SOFT</v>
          </cell>
          <cell r="H949" t="str">
            <v>USA</v>
          </cell>
          <cell r="N949" t="str">
            <v>T-QVV.CF</v>
          </cell>
          <cell r="O949">
            <v>30</v>
          </cell>
          <cell r="P949">
            <v>35874</v>
          </cell>
          <cell r="Q949" t="str">
            <v>T-VIAS</v>
          </cell>
          <cell r="R949" t="str">
            <v>USD</v>
          </cell>
          <cell r="S949" t="str">
            <v>Call Option</v>
          </cell>
          <cell r="U949" t="str">
            <v>Software</v>
          </cell>
          <cell r="V949" t="str">
            <v>UNITED STATES OF AMERICA</v>
          </cell>
          <cell r="W949" t="str">
            <v>NEW YORK STOCK EXCHANGE</v>
          </cell>
          <cell r="Y949" t="str">
            <v>U.S. Dollar</v>
          </cell>
          <cell r="AJ949" t="str">
            <v>E</v>
          </cell>
          <cell r="AR949" t="str">
            <v>T-QVV.CF</v>
          </cell>
        </row>
        <row r="950">
          <cell r="A950" t="str">
            <v>T-QVV.EF</v>
          </cell>
          <cell r="B950" t="str">
            <v>VIAS May 1998 30 Calls</v>
          </cell>
          <cell r="C950" t="str">
            <v>CAL</v>
          </cell>
          <cell r="D950">
            <v>100</v>
          </cell>
          <cell r="F950" t="str">
            <v>NYSE</v>
          </cell>
          <cell r="G950" t="str">
            <v>SOFT</v>
          </cell>
          <cell r="H950" t="str">
            <v>USA</v>
          </cell>
          <cell r="N950" t="str">
            <v>T-QVV.EF</v>
          </cell>
          <cell r="O950">
            <v>30</v>
          </cell>
          <cell r="P950">
            <v>35930</v>
          </cell>
          <cell r="Q950" t="str">
            <v>T-VIAS</v>
          </cell>
          <cell r="R950" t="str">
            <v>USD</v>
          </cell>
          <cell r="S950" t="str">
            <v>Call Option</v>
          </cell>
          <cell r="U950" t="str">
            <v>Software</v>
          </cell>
          <cell r="V950" t="str">
            <v>UNITED STATES OF AMERICA</v>
          </cell>
          <cell r="W950" t="str">
            <v>NEW YORK STOCK EXCHANGE</v>
          </cell>
          <cell r="Y950" t="str">
            <v>U.S. Dollar</v>
          </cell>
          <cell r="AJ950" t="str">
            <v>E</v>
          </cell>
          <cell r="AR950" t="str">
            <v>T-QVV.EF</v>
          </cell>
        </row>
        <row r="951">
          <cell r="A951" t="str">
            <v>T-QXE.DN</v>
          </cell>
          <cell r="B951" t="str">
            <v>QGENF Apr 1999 70 Calls</v>
          </cell>
          <cell r="C951" t="str">
            <v>CAL</v>
          </cell>
          <cell r="D951">
            <v>100</v>
          </cell>
          <cell r="F951" t="str">
            <v>NYSE</v>
          </cell>
          <cell r="G951" t="str">
            <v>MEDS</v>
          </cell>
          <cell r="H951" t="str">
            <v>USA</v>
          </cell>
          <cell r="N951" t="str">
            <v>T-QXE.DN</v>
          </cell>
          <cell r="O951">
            <v>70</v>
          </cell>
          <cell r="P951">
            <v>36266</v>
          </cell>
          <cell r="Q951" t="str">
            <v>T-QGENF</v>
          </cell>
          <cell r="R951" t="str">
            <v>USD</v>
          </cell>
          <cell r="S951" t="str">
            <v>Call Option</v>
          </cell>
          <cell r="U951" t="str">
            <v>Medical Products</v>
          </cell>
          <cell r="V951" t="str">
            <v>UNITED STATES OF AMERICA</v>
          </cell>
          <cell r="W951" t="str">
            <v>NEW YORK STOCK EXCHANGE</v>
          </cell>
          <cell r="Y951" t="str">
            <v>U.S. Dollar</v>
          </cell>
          <cell r="AJ951" t="str">
            <v>E</v>
          </cell>
          <cell r="AR951" t="str">
            <v>T-QXE.DN</v>
          </cell>
        </row>
        <row r="952">
          <cell r="A952" t="str">
            <v>T-QXE.LI</v>
          </cell>
          <cell r="B952" t="str">
            <v>QGENF Dec 1997 45 Calls</v>
          </cell>
          <cell r="C952" t="str">
            <v>CAL</v>
          </cell>
          <cell r="D952">
            <v>100</v>
          </cell>
          <cell r="F952" t="str">
            <v>NYSE</v>
          </cell>
          <cell r="G952" t="str">
            <v>DRUG</v>
          </cell>
          <cell r="H952" t="str">
            <v>USA</v>
          </cell>
          <cell r="N952" t="str">
            <v>T-QXE.LI</v>
          </cell>
          <cell r="O952">
            <v>45</v>
          </cell>
          <cell r="P952">
            <v>35783</v>
          </cell>
          <cell r="Q952" t="str">
            <v>T-QGENF</v>
          </cell>
          <cell r="R952" t="str">
            <v>USD</v>
          </cell>
          <cell r="S952" t="str">
            <v>Call Option</v>
          </cell>
          <cell r="U952" t="str">
            <v>Pharmaceuticals</v>
          </cell>
          <cell r="V952" t="str">
            <v>UNITED STATES OF AMERICA</v>
          </cell>
          <cell r="W952" t="str">
            <v>NEW YORK STOCK EXCHANGE</v>
          </cell>
          <cell r="Y952" t="str">
            <v>U.S. Dollar</v>
          </cell>
          <cell r="AJ952" t="str">
            <v>E</v>
          </cell>
          <cell r="AR952" t="str">
            <v>T-QXE.LI</v>
          </cell>
        </row>
        <row r="953">
          <cell r="A953" t="str">
            <v>T-RADAF</v>
          </cell>
          <cell r="B953" t="str">
            <v>Radica Games Ltd.</v>
          </cell>
          <cell r="C953" t="str">
            <v>STK</v>
          </cell>
          <cell r="D953">
            <v>1</v>
          </cell>
          <cell r="F953" t="str">
            <v>OTC</v>
          </cell>
          <cell r="G953" t="str">
            <v>GAME</v>
          </cell>
          <cell r="H953" t="str">
            <v>USA</v>
          </cell>
          <cell r="N953" t="str">
            <v>T-RADAF</v>
          </cell>
          <cell r="R953" t="str">
            <v>USD</v>
          </cell>
          <cell r="S953" t="str">
            <v>Stock</v>
          </cell>
          <cell r="U953" t="str">
            <v>Gaming Equipment</v>
          </cell>
          <cell r="V953" t="str">
            <v>UNITED STATES OF AMERICA</v>
          </cell>
          <cell r="W953" t="str">
            <v>OVER THE COUNTER</v>
          </cell>
          <cell r="Y953" t="str">
            <v>U.S. Dollar</v>
          </cell>
          <cell r="AJ953" t="str">
            <v>E</v>
          </cell>
        </row>
        <row r="954">
          <cell r="A954" t="str">
            <v>T-RAIN</v>
          </cell>
          <cell r="B954" t="str">
            <v>Rainforest Cafe</v>
          </cell>
          <cell r="C954" t="str">
            <v>STK</v>
          </cell>
          <cell r="D954">
            <v>1</v>
          </cell>
          <cell r="F954" t="str">
            <v>OTC</v>
          </cell>
          <cell r="G954" t="str">
            <v>REST</v>
          </cell>
          <cell r="H954" t="str">
            <v>USA</v>
          </cell>
          <cell r="J954" t="str">
            <v>75086K104</v>
          </cell>
          <cell r="N954" t="str">
            <v>T-RAIN</v>
          </cell>
          <cell r="R954" t="str">
            <v>USD</v>
          </cell>
          <cell r="S954" t="str">
            <v>Stock</v>
          </cell>
          <cell r="U954" t="str">
            <v>Restaurants</v>
          </cell>
          <cell r="V954" t="str">
            <v>UNITED STATES OF AMERICA</v>
          </cell>
          <cell r="W954" t="str">
            <v>OVER THE COUNTER</v>
          </cell>
          <cell r="Y954" t="str">
            <v>U.S. Dollar</v>
          </cell>
          <cell r="AJ954" t="str">
            <v>E</v>
          </cell>
          <cell r="AR954" t="str">
            <v>T-RAIN</v>
          </cell>
        </row>
        <row r="955">
          <cell r="A955" t="str">
            <v>T-RAYS</v>
          </cell>
          <cell r="B955" t="str">
            <v>Sunglass Hut International</v>
          </cell>
          <cell r="C955" t="str">
            <v>STK</v>
          </cell>
          <cell r="D955">
            <v>1</v>
          </cell>
          <cell r="F955" t="str">
            <v>OTC</v>
          </cell>
          <cell r="G955" t="str">
            <v>RETA</v>
          </cell>
          <cell r="H955" t="str">
            <v>USA</v>
          </cell>
          <cell r="N955" t="str">
            <v>T-RAYS</v>
          </cell>
          <cell r="R955" t="str">
            <v>USD</v>
          </cell>
          <cell r="S955" t="str">
            <v>Stock</v>
          </cell>
          <cell r="U955" t="str">
            <v>Retail</v>
          </cell>
          <cell r="V955" t="str">
            <v>UNITED STATES OF AMERICA</v>
          </cell>
          <cell r="W955" t="str">
            <v>OVER THE COUNTER</v>
          </cell>
          <cell r="Y955" t="str">
            <v>U.S. Dollar</v>
          </cell>
          <cell r="AJ955" t="str">
            <v>E</v>
          </cell>
        </row>
        <row r="956">
          <cell r="A956" t="str">
            <v>T-RCKY</v>
          </cell>
          <cell r="B956" t="str">
            <v>Rocky Shoes and Boots</v>
          </cell>
          <cell r="C956" t="str">
            <v>STK</v>
          </cell>
          <cell r="D956">
            <v>1</v>
          </cell>
          <cell r="F956" t="str">
            <v>OTC</v>
          </cell>
          <cell r="G956" t="str">
            <v>CONS</v>
          </cell>
          <cell r="H956" t="str">
            <v>USA</v>
          </cell>
          <cell r="N956" t="str">
            <v>T-RCKY</v>
          </cell>
          <cell r="R956" t="str">
            <v>USD</v>
          </cell>
          <cell r="S956" t="str">
            <v>Stock</v>
          </cell>
          <cell r="U956" t="str">
            <v>Consumer Goods</v>
          </cell>
          <cell r="V956" t="str">
            <v>UNITED STATES OF AMERICA</v>
          </cell>
          <cell r="W956" t="str">
            <v>OVER THE COUNTER</v>
          </cell>
          <cell r="Y956" t="str">
            <v>U.S. Dollar</v>
          </cell>
          <cell r="AJ956" t="str">
            <v>E</v>
          </cell>
        </row>
        <row r="957">
          <cell r="A957" t="str">
            <v>T-REGL</v>
          </cell>
          <cell r="B957" t="str">
            <v>Regal Cinemas</v>
          </cell>
          <cell r="C957" t="str">
            <v>STK</v>
          </cell>
          <cell r="D957">
            <v>1</v>
          </cell>
          <cell r="F957" t="str">
            <v>OTC</v>
          </cell>
          <cell r="G957" t="str">
            <v>ENTM</v>
          </cell>
          <cell r="H957" t="str">
            <v>USA</v>
          </cell>
          <cell r="N957" t="str">
            <v>T-REGL</v>
          </cell>
          <cell r="R957" t="str">
            <v>USD</v>
          </cell>
          <cell r="S957" t="str">
            <v>Stock</v>
          </cell>
          <cell r="U957" t="str">
            <v>Entertainment</v>
          </cell>
          <cell r="V957" t="str">
            <v>UNITED STATES OF AMERICA</v>
          </cell>
          <cell r="W957" t="str">
            <v>OVER THE COUNTER</v>
          </cell>
          <cell r="Y957" t="str">
            <v>U.S. Dollar</v>
          </cell>
          <cell r="AJ957" t="str">
            <v>E</v>
          </cell>
          <cell r="AR957" t="str">
            <v>T-REGL</v>
          </cell>
        </row>
        <row r="958">
          <cell r="A958" t="str">
            <v>T-RENO</v>
          </cell>
          <cell r="B958" t="str">
            <v>Reno Airlines</v>
          </cell>
          <cell r="C958" t="str">
            <v>STK</v>
          </cell>
          <cell r="D958">
            <v>1</v>
          </cell>
          <cell r="F958" t="str">
            <v>OTC</v>
          </cell>
          <cell r="G958" t="str">
            <v>AIRL</v>
          </cell>
          <cell r="H958" t="str">
            <v>USA</v>
          </cell>
          <cell r="J958" t="str">
            <v>759741101</v>
          </cell>
          <cell r="N958" t="str">
            <v>T-RENO</v>
          </cell>
          <cell r="R958" t="str">
            <v>USD</v>
          </cell>
          <cell r="S958" t="str">
            <v>Stock</v>
          </cell>
          <cell r="U958" t="str">
            <v>Airlines</v>
          </cell>
          <cell r="V958" t="str">
            <v>UNITED STATES OF AMERICA</v>
          </cell>
          <cell r="W958" t="str">
            <v>OVER THE COUNTER</v>
          </cell>
          <cell r="Y958" t="str">
            <v>U.S. Dollar</v>
          </cell>
          <cell r="AJ958" t="str">
            <v>E</v>
          </cell>
          <cell r="AR958" t="str">
            <v>T-RENO</v>
          </cell>
        </row>
        <row r="959">
          <cell r="A959" t="str">
            <v>T-RENOP</v>
          </cell>
          <cell r="B959" t="str">
            <v>Reno Air 9% Convertible Pref</v>
          </cell>
          <cell r="C959" t="str">
            <v>STK</v>
          </cell>
          <cell r="D959">
            <v>1</v>
          </cell>
          <cell r="F959" t="str">
            <v>OTC</v>
          </cell>
          <cell r="G959" t="str">
            <v>AIRL</v>
          </cell>
          <cell r="H959" t="str">
            <v>USA</v>
          </cell>
          <cell r="N959" t="str">
            <v>T-RENOP</v>
          </cell>
          <cell r="O959">
            <v>8.625</v>
          </cell>
          <cell r="P959">
            <v>18263</v>
          </cell>
          <cell r="Q959" t="str">
            <v>T-RENO</v>
          </cell>
          <cell r="R959" t="str">
            <v>USD</v>
          </cell>
          <cell r="S959" t="str">
            <v>Stock</v>
          </cell>
          <cell r="U959" t="str">
            <v>Airlines</v>
          </cell>
          <cell r="V959" t="str">
            <v>UNITED STATES OF AMERICA</v>
          </cell>
          <cell r="W959" t="str">
            <v>OVER THE COUNTER</v>
          </cell>
          <cell r="Y959" t="str">
            <v>U.S. Dollar</v>
          </cell>
          <cell r="AJ959" t="str">
            <v>E</v>
          </cell>
          <cell r="AR959" t="str">
            <v>T-RENOP</v>
          </cell>
        </row>
        <row r="960">
          <cell r="A960" t="str">
            <v>T-REXI</v>
          </cell>
          <cell r="B960" t="str">
            <v>Resource America</v>
          </cell>
          <cell r="C960" t="str">
            <v>STK</v>
          </cell>
          <cell r="D960">
            <v>1</v>
          </cell>
          <cell r="F960" t="str">
            <v>OTC</v>
          </cell>
          <cell r="G960" t="str">
            <v>FINL</v>
          </cell>
          <cell r="H960" t="str">
            <v>USA</v>
          </cell>
          <cell r="J960" t="str">
            <v>761195205</v>
          </cell>
          <cell r="N960" t="str">
            <v>T-REXI</v>
          </cell>
          <cell r="R960" t="str">
            <v>USD</v>
          </cell>
          <cell r="S960" t="str">
            <v>Stock</v>
          </cell>
          <cell r="U960" t="str">
            <v>Financial</v>
          </cell>
          <cell r="V960" t="str">
            <v>UNITED STATES OF AMERICA</v>
          </cell>
          <cell r="W960" t="str">
            <v>OVER THE COUNTER</v>
          </cell>
          <cell r="Y960" t="str">
            <v>U.S. Dollar</v>
          </cell>
          <cell r="AJ960" t="str">
            <v>E</v>
          </cell>
          <cell r="AR960" t="str">
            <v>T-REXI</v>
          </cell>
        </row>
        <row r="961">
          <cell r="A961" t="str">
            <v>T-RFSI</v>
          </cell>
          <cell r="B961" t="str">
            <v>RFS Hotel Investors</v>
          </cell>
          <cell r="C961" t="str">
            <v>STK</v>
          </cell>
          <cell r="D961">
            <v>1</v>
          </cell>
          <cell r="F961" t="str">
            <v>OTC</v>
          </cell>
          <cell r="G961" t="str">
            <v>HOTL</v>
          </cell>
          <cell r="H961" t="str">
            <v>USA</v>
          </cell>
          <cell r="N961" t="str">
            <v>T-RFSI</v>
          </cell>
          <cell r="R961" t="str">
            <v>USD</v>
          </cell>
          <cell r="S961" t="str">
            <v>Stock</v>
          </cell>
          <cell r="U961" t="str">
            <v>Hotel</v>
          </cell>
          <cell r="V961" t="str">
            <v>UNITED STATES OF AMERICA</v>
          </cell>
          <cell r="W961" t="str">
            <v>OVER THE COUNTER</v>
          </cell>
          <cell r="Y961" t="str">
            <v>U.S. Dollar</v>
          </cell>
          <cell r="AJ961" t="str">
            <v>E</v>
          </cell>
        </row>
        <row r="962">
          <cell r="A962" t="str">
            <v>T-RGIS</v>
          </cell>
          <cell r="B962" t="str">
            <v>Regis Corp.</v>
          </cell>
          <cell r="C962" t="str">
            <v>STK</v>
          </cell>
          <cell r="D962">
            <v>1</v>
          </cell>
          <cell r="F962" t="str">
            <v>OTC</v>
          </cell>
          <cell r="G962" t="str">
            <v>RETA</v>
          </cell>
          <cell r="H962" t="str">
            <v>USA</v>
          </cell>
          <cell r="N962" t="str">
            <v>T-RGIS</v>
          </cell>
          <cell r="R962" t="str">
            <v>USD</v>
          </cell>
          <cell r="S962" t="str">
            <v>Stock</v>
          </cell>
          <cell r="U962" t="str">
            <v>Retail</v>
          </cell>
          <cell r="V962" t="str">
            <v>UNITED STATES OF AMERICA</v>
          </cell>
          <cell r="W962" t="str">
            <v>OVER THE COUNTER</v>
          </cell>
          <cell r="Y962" t="str">
            <v>U.S. Dollar</v>
          </cell>
          <cell r="AJ962" t="str">
            <v>E</v>
          </cell>
          <cell r="AR962" t="str">
            <v>T-RGIS</v>
          </cell>
        </row>
        <row r="963">
          <cell r="A963" t="str">
            <v>T-RHAB</v>
          </cell>
          <cell r="B963" t="str">
            <v>Rehability Corp.</v>
          </cell>
          <cell r="C963" t="str">
            <v>STK</v>
          </cell>
          <cell r="D963">
            <v>1</v>
          </cell>
          <cell r="F963" t="str">
            <v>OTC</v>
          </cell>
          <cell r="G963" t="str">
            <v>HOSP</v>
          </cell>
          <cell r="H963" t="str">
            <v>USA</v>
          </cell>
          <cell r="N963" t="str">
            <v>T-RHAB</v>
          </cell>
          <cell r="R963" t="str">
            <v>USD</v>
          </cell>
          <cell r="S963" t="str">
            <v>Stock</v>
          </cell>
          <cell r="U963" t="str">
            <v>Hospital</v>
          </cell>
          <cell r="V963" t="str">
            <v>UNITED STATES OF AMERICA</v>
          </cell>
          <cell r="W963" t="str">
            <v>OVER THE COUNTER</v>
          </cell>
          <cell r="Y963" t="str">
            <v>U.S. Dollar</v>
          </cell>
          <cell r="AJ963" t="str">
            <v>E</v>
          </cell>
        </row>
        <row r="964">
          <cell r="A964" t="str">
            <v>T-RHC</v>
          </cell>
          <cell r="B964" t="str">
            <v>Rio Hotel &amp; Casinos</v>
          </cell>
          <cell r="C964" t="str">
            <v>STK</v>
          </cell>
          <cell r="D964">
            <v>1</v>
          </cell>
          <cell r="F964" t="str">
            <v>NYSE</v>
          </cell>
          <cell r="G964" t="str">
            <v>CASI</v>
          </cell>
          <cell r="H964" t="str">
            <v>USA</v>
          </cell>
          <cell r="N964" t="str">
            <v>T-RHC</v>
          </cell>
          <cell r="R964" t="str">
            <v>USD</v>
          </cell>
          <cell r="S964" t="str">
            <v>Stock</v>
          </cell>
          <cell r="U964" t="str">
            <v>Casinos</v>
          </cell>
          <cell r="V964" t="str">
            <v>UNITED STATES OF AMERICA</v>
          </cell>
          <cell r="W964" t="str">
            <v>NEW YORK STOCK EXCHANGE</v>
          </cell>
          <cell r="Y964" t="str">
            <v>U.S. Dollar</v>
          </cell>
          <cell r="AJ964" t="str">
            <v>E</v>
          </cell>
          <cell r="AR964" t="str">
            <v>T-RHC</v>
          </cell>
        </row>
        <row r="965">
          <cell r="A965" t="str">
            <v>T-RHCI</v>
          </cell>
          <cell r="B965" t="str">
            <v>Ramsay Health Care</v>
          </cell>
          <cell r="C965" t="str">
            <v>STK</v>
          </cell>
          <cell r="D965">
            <v>1</v>
          </cell>
          <cell r="F965" t="str">
            <v>OTC</v>
          </cell>
          <cell r="G965" t="str">
            <v>HOSP</v>
          </cell>
          <cell r="H965" t="str">
            <v>USA</v>
          </cell>
          <cell r="J965" t="str">
            <v>751582206</v>
          </cell>
          <cell r="N965" t="str">
            <v>T-RHCI</v>
          </cell>
          <cell r="R965" t="str">
            <v>USD</v>
          </cell>
          <cell r="S965" t="str">
            <v>Stock</v>
          </cell>
          <cell r="U965" t="str">
            <v>Hospital</v>
          </cell>
          <cell r="V965" t="str">
            <v>UNITED STATES OF AMERICA</v>
          </cell>
          <cell r="W965" t="str">
            <v>OVER THE COUNTER</v>
          </cell>
          <cell r="Y965" t="str">
            <v>U.S. Dollar</v>
          </cell>
          <cell r="AJ965" t="str">
            <v>E</v>
          </cell>
          <cell r="AR965" t="str">
            <v>T-RHCI</v>
          </cell>
        </row>
        <row r="966">
          <cell r="A966" t="str">
            <v>T-RHS</v>
          </cell>
          <cell r="B966" t="str">
            <v>Regency Health Services</v>
          </cell>
          <cell r="C966" t="str">
            <v>STK</v>
          </cell>
          <cell r="D966">
            <v>1</v>
          </cell>
          <cell r="F966" t="str">
            <v>NYSE</v>
          </cell>
          <cell r="G966" t="str">
            <v>NURH</v>
          </cell>
          <cell r="H966" t="str">
            <v>USA</v>
          </cell>
          <cell r="N966" t="str">
            <v>T-RHS</v>
          </cell>
          <cell r="R966" t="str">
            <v>USD</v>
          </cell>
          <cell r="S966" t="str">
            <v>Stock</v>
          </cell>
          <cell r="U966" t="str">
            <v>Nursing Home</v>
          </cell>
          <cell r="V966" t="str">
            <v>UNITED STATES OF AMERICA</v>
          </cell>
          <cell r="W966" t="str">
            <v>NEW YORK STOCK EXCHANGE</v>
          </cell>
          <cell r="Y966" t="str">
            <v>U.S. Dollar</v>
          </cell>
          <cell r="AJ966" t="str">
            <v>E</v>
          </cell>
        </row>
        <row r="967">
          <cell r="A967" t="str">
            <v>T-RHS.EC</v>
          </cell>
          <cell r="B967" t="str">
            <v>RHS May 1996 15 Calls</v>
          </cell>
          <cell r="C967" t="str">
            <v>CAL</v>
          </cell>
          <cell r="D967">
            <v>100</v>
          </cell>
          <cell r="F967" t="str">
            <v>NYSE</v>
          </cell>
          <cell r="G967" t="str">
            <v>NURH</v>
          </cell>
          <cell r="H967" t="str">
            <v>USA</v>
          </cell>
          <cell r="N967" t="str">
            <v>T-RHS.EC</v>
          </cell>
          <cell r="O967">
            <v>15</v>
          </cell>
          <cell r="P967">
            <v>35202</v>
          </cell>
          <cell r="Q967" t="str">
            <v>T-RHS</v>
          </cell>
          <cell r="R967" t="str">
            <v>USD</v>
          </cell>
          <cell r="S967" t="str">
            <v>Call Option</v>
          </cell>
          <cell r="U967" t="str">
            <v>Nursing Home</v>
          </cell>
          <cell r="V967" t="str">
            <v>UNITED STATES OF AMERICA</v>
          </cell>
          <cell r="W967" t="str">
            <v>NEW YORK STOCK EXCHANGE</v>
          </cell>
          <cell r="Y967" t="str">
            <v>U.S. Dollar</v>
          </cell>
          <cell r="AJ967" t="str">
            <v>E</v>
          </cell>
          <cell r="AR967" t="str">
            <v>T-RHS.EC</v>
          </cell>
        </row>
        <row r="968">
          <cell r="A968" t="str">
            <v>T-RHS.EV</v>
          </cell>
          <cell r="B968" t="str">
            <v>RHS May 1996 12.5 Calls</v>
          </cell>
          <cell r="C968" t="str">
            <v>CAL</v>
          </cell>
          <cell r="D968">
            <v>100</v>
          </cell>
          <cell r="F968" t="str">
            <v>NYSE</v>
          </cell>
          <cell r="G968" t="str">
            <v>NURH</v>
          </cell>
          <cell r="H968" t="str">
            <v>USA</v>
          </cell>
          <cell r="N968" t="str">
            <v>T-RHS.EV</v>
          </cell>
          <cell r="O968">
            <v>12.5</v>
          </cell>
          <cell r="P968">
            <v>35202</v>
          </cell>
          <cell r="Q968" t="str">
            <v>T-RHS</v>
          </cell>
          <cell r="R968" t="str">
            <v>USD</v>
          </cell>
          <cell r="S968" t="str">
            <v>Call Option</v>
          </cell>
          <cell r="U968" t="str">
            <v>Nursing Home</v>
          </cell>
          <cell r="V968" t="str">
            <v>UNITED STATES OF AMERICA</v>
          </cell>
          <cell r="W968" t="str">
            <v>NEW YORK STOCK EXCHANGE</v>
          </cell>
          <cell r="Y968" t="str">
            <v>U.S. Dollar</v>
          </cell>
          <cell r="AJ968" t="str">
            <v>E</v>
          </cell>
          <cell r="AR968" t="str">
            <v>T-RHS.EV</v>
          </cell>
        </row>
        <row r="969">
          <cell r="A969" t="str">
            <v>T-RHS.GV</v>
          </cell>
          <cell r="B969" t="str">
            <v>RHS July 1997 12.5 Calls</v>
          </cell>
          <cell r="C969" t="str">
            <v>CAL</v>
          </cell>
          <cell r="D969">
            <v>100</v>
          </cell>
          <cell r="F969" t="str">
            <v>NYSE</v>
          </cell>
          <cell r="G969" t="str">
            <v>NURH</v>
          </cell>
          <cell r="H969" t="str">
            <v>USA</v>
          </cell>
          <cell r="N969" t="str">
            <v>T-RHS.GV</v>
          </cell>
          <cell r="O969">
            <v>12.5</v>
          </cell>
          <cell r="P969">
            <v>35629</v>
          </cell>
          <cell r="Q969" t="str">
            <v>T-RHS</v>
          </cell>
          <cell r="R969" t="str">
            <v>USD</v>
          </cell>
          <cell r="S969" t="str">
            <v>Call Option</v>
          </cell>
          <cell r="U969" t="str">
            <v>Nursing Home</v>
          </cell>
          <cell r="V969" t="str">
            <v>UNITED STATES OF AMERICA</v>
          </cell>
          <cell r="W969" t="str">
            <v>NEW YORK STOCK EXCHANGE</v>
          </cell>
          <cell r="Y969" t="str">
            <v>U.S. Dollar</v>
          </cell>
          <cell r="AJ969" t="str">
            <v>E</v>
          </cell>
          <cell r="AR969" t="str">
            <v>T-RHS.GV</v>
          </cell>
        </row>
        <row r="970">
          <cell r="A970" t="str">
            <v>T-RHS.HC</v>
          </cell>
          <cell r="B970" t="str">
            <v>RHS Aug 1996 15 Calls</v>
          </cell>
          <cell r="C970" t="str">
            <v>CAL</v>
          </cell>
          <cell r="D970">
            <v>100</v>
          </cell>
          <cell r="F970" t="str">
            <v>NYSE</v>
          </cell>
          <cell r="G970" t="str">
            <v>NURH</v>
          </cell>
          <cell r="H970" t="str">
            <v>USA</v>
          </cell>
          <cell r="N970" t="str">
            <v>T-RHS.HC</v>
          </cell>
          <cell r="O970">
            <v>15</v>
          </cell>
          <cell r="P970">
            <v>35293</v>
          </cell>
          <cell r="Q970" t="str">
            <v>T-RHS</v>
          </cell>
          <cell r="R970" t="str">
            <v>USD</v>
          </cell>
          <cell r="S970" t="str">
            <v>Call Option</v>
          </cell>
          <cell r="U970" t="str">
            <v>Nursing Home</v>
          </cell>
          <cell r="V970" t="str">
            <v>UNITED STATES OF AMERICA</v>
          </cell>
          <cell r="W970" t="str">
            <v>NEW YORK STOCK EXCHANGE</v>
          </cell>
          <cell r="Y970" t="str">
            <v>U.S. Dollar</v>
          </cell>
          <cell r="AJ970" t="str">
            <v>E</v>
          </cell>
          <cell r="AR970" t="str">
            <v>T-RHS.HC</v>
          </cell>
        </row>
        <row r="971">
          <cell r="A971" t="str">
            <v>T-RHS.HV</v>
          </cell>
          <cell r="B971" t="str">
            <v>RHS Aug 1996/7 12.5 Calls</v>
          </cell>
          <cell r="C971" t="str">
            <v>CAL</v>
          </cell>
          <cell r="D971">
            <v>100</v>
          </cell>
          <cell r="F971" t="str">
            <v>NYSE</v>
          </cell>
          <cell r="G971" t="str">
            <v>NURH</v>
          </cell>
          <cell r="H971" t="str">
            <v>USA</v>
          </cell>
          <cell r="N971" t="str">
            <v>T-RHS.HV</v>
          </cell>
          <cell r="O971">
            <v>12.5</v>
          </cell>
          <cell r="P971">
            <v>35657</v>
          </cell>
          <cell r="Q971" t="str">
            <v>T-RHS</v>
          </cell>
          <cell r="R971" t="str">
            <v>USD</v>
          </cell>
          <cell r="S971" t="str">
            <v>Call Option</v>
          </cell>
          <cell r="U971" t="str">
            <v>Nursing Home</v>
          </cell>
          <cell r="V971" t="str">
            <v>UNITED STATES OF AMERICA</v>
          </cell>
          <cell r="W971" t="str">
            <v>NEW YORK STOCK EXCHANGE</v>
          </cell>
          <cell r="Y971" t="str">
            <v>U.S. Dollar</v>
          </cell>
          <cell r="AJ971" t="str">
            <v>E</v>
          </cell>
          <cell r="AR971" t="str">
            <v>T-RHS.HV</v>
          </cell>
        </row>
        <row r="972">
          <cell r="A972" t="str">
            <v>T-RHS.KC</v>
          </cell>
          <cell r="B972" t="str">
            <v>Regency Health Services Nov 1995 15 Call</v>
          </cell>
          <cell r="C972" t="str">
            <v>CAL</v>
          </cell>
          <cell r="D972">
            <v>100</v>
          </cell>
          <cell r="F972" t="str">
            <v>NYSE</v>
          </cell>
          <cell r="G972" t="str">
            <v>NURH</v>
          </cell>
          <cell r="H972" t="str">
            <v>USA</v>
          </cell>
          <cell r="N972" t="str">
            <v>T-RHS.KC</v>
          </cell>
          <cell r="O972">
            <v>15</v>
          </cell>
          <cell r="P972">
            <v>35020</v>
          </cell>
          <cell r="Q972" t="str">
            <v>T-RHS</v>
          </cell>
          <cell r="R972" t="str">
            <v>USD</v>
          </cell>
          <cell r="S972" t="str">
            <v>Call Option</v>
          </cell>
          <cell r="U972" t="str">
            <v>Nursing Home</v>
          </cell>
          <cell r="V972" t="str">
            <v>UNITED STATES OF AMERICA</v>
          </cell>
          <cell r="W972" t="str">
            <v>NEW YORK STOCK EXCHANGE</v>
          </cell>
          <cell r="Y972" t="str">
            <v>U.S. Dollar</v>
          </cell>
          <cell r="AJ972" t="str">
            <v>E</v>
          </cell>
        </row>
        <row r="973">
          <cell r="A973" t="str">
            <v>T-RHS.KV</v>
          </cell>
          <cell r="B973" t="str">
            <v>RHS Nov 1995-97 12.5 Calls</v>
          </cell>
          <cell r="C973" t="str">
            <v>CAL</v>
          </cell>
          <cell r="D973">
            <v>100</v>
          </cell>
          <cell r="F973" t="str">
            <v>NYSE</v>
          </cell>
          <cell r="G973" t="str">
            <v>NURH</v>
          </cell>
          <cell r="H973" t="str">
            <v>USA</v>
          </cell>
          <cell r="N973" t="str">
            <v>T-RHS.KV</v>
          </cell>
          <cell r="O973">
            <v>12.5</v>
          </cell>
          <cell r="P973">
            <v>35755</v>
          </cell>
          <cell r="Q973" t="str">
            <v>T-RHS</v>
          </cell>
          <cell r="R973" t="str">
            <v>USD</v>
          </cell>
          <cell r="S973" t="str">
            <v>Call Option</v>
          </cell>
          <cell r="U973" t="str">
            <v>Nursing Home</v>
          </cell>
          <cell r="V973" t="str">
            <v>UNITED STATES OF AMERICA</v>
          </cell>
          <cell r="W973" t="str">
            <v>NEW YORK STOCK EXCHANGE</v>
          </cell>
          <cell r="Y973" t="str">
            <v>U.S. Dollar</v>
          </cell>
          <cell r="AJ973" t="str">
            <v>E</v>
          </cell>
          <cell r="AR973" t="str">
            <v>T-RHS.KV</v>
          </cell>
        </row>
        <row r="974">
          <cell r="A974" t="str">
            <v>T-RHS.NB</v>
          </cell>
          <cell r="B974" t="str">
            <v>Regency Hlth Feb 1996/7 10 Puts</v>
          </cell>
          <cell r="C974" t="str">
            <v>PUT</v>
          </cell>
          <cell r="D974">
            <v>100</v>
          </cell>
          <cell r="F974" t="str">
            <v>NYSE</v>
          </cell>
          <cell r="G974" t="str">
            <v>NURH</v>
          </cell>
          <cell r="H974" t="str">
            <v>USA</v>
          </cell>
          <cell r="N974" t="str">
            <v>T-RHS.NB</v>
          </cell>
          <cell r="O974">
            <v>10</v>
          </cell>
          <cell r="P974">
            <v>35482</v>
          </cell>
          <cell r="Q974" t="str">
            <v>T-RHS</v>
          </cell>
          <cell r="R974" t="str">
            <v>USD</v>
          </cell>
          <cell r="S974" t="str">
            <v>Put Option</v>
          </cell>
          <cell r="U974" t="str">
            <v>Nursing Home</v>
          </cell>
          <cell r="V974" t="str">
            <v>UNITED STATES OF AMERICA</v>
          </cell>
          <cell r="W974" t="str">
            <v>NEW YORK STOCK EXCHANGE</v>
          </cell>
          <cell r="Y974" t="str">
            <v>U.S. Dollar</v>
          </cell>
          <cell r="AJ974" t="str">
            <v>E</v>
          </cell>
          <cell r="AR974" t="str">
            <v>T-RHS.NB</v>
          </cell>
        </row>
        <row r="975">
          <cell r="A975" t="str">
            <v>T-RHS.QB</v>
          </cell>
          <cell r="B975" t="str">
            <v>RHS May 1996 10 Puts</v>
          </cell>
          <cell r="C975" t="str">
            <v>PUT</v>
          </cell>
          <cell r="D975">
            <v>100</v>
          </cell>
          <cell r="F975" t="str">
            <v>NYSE</v>
          </cell>
          <cell r="G975" t="str">
            <v>NURH</v>
          </cell>
          <cell r="H975" t="str">
            <v>USA</v>
          </cell>
          <cell r="N975" t="str">
            <v>T-RHS.QB</v>
          </cell>
          <cell r="O975">
            <v>10</v>
          </cell>
          <cell r="P975">
            <v>35202</v>
          </cell>
          <cell r="Q975" t="str">
            <v>T-RHS</v>
          </cell>
          <cell r="R975" t="str">
            <v>USD</v>
          </cell>
          <cell r="S975" t="str">
            <v>Put Option</v>
          </cell>
          <cell r="U975" t="str">
            <v>Nursing Home</v>
          </cell>
          <cell r="V975" t="str">
            <v>UNITED STATES OF AMERICA</v>
          </cell>
          <cell r="W975" t="str">
            <v>NEW YORK STOCK EXCHANGE</v>
          </cell>
          <cell r="Y975" t="str">
            <v>U.S. Dollar</v>
          </cell>
          <cell r="AJ975" t="str">
            <v>E</v>
          </cell>
          <cell r="AR975" t="str">
            <v>T-RHS.QB</v>
          </cell>
        </row>
        <row r="976">
          <cell r="A976" t="str">
            <v>T-RHS.QV</v>
          </cell>
          <cell r="B976" t="str">
            <v>RHS May 1996 12.5 Puts</v>
          </cell>
          <cell r="C976" t="str">
            <v>PUT</v>
          </cell>
          <cell r="D976">
            <v>100</v>
          </cell>
          <cell r="F976" t="str">
            <v>NYSE</v>
          </cell>
          <cell r="G976" t="str">
            <v>NURH</v>
          </cell>
          <cell r="H976" t="str">
            <v>USA</v>
          </cell>
          <cell r="N976" t="str">
            <v>T-RHS.QV</v>
          </cell>
          <cell r="O976">
            <v>12.5</v>
          </cell>
          <cell r="P976">
            <v>35202</v>
          </cell>
          <cell r="Q976" t="str">
            <v>T-RHS</v>
          </cell>
          <cell r="R976" t="str">
            <v>USD</v>
          </cell>
          <cell r="S976" t="str">
            <v>Put Option</v>
          </cell>
          <cell r="U976" t="str">
            <v>Nursing Home</v>
          </cell>
          <cell r="V976" t="str">
            <v>UNITED STATES OF AMERICA</v>
          </cell>
          <cell r="W976" t="str">
            <v>NEW YORK STOCK EXCHANGE</v>
          </cell>
          <cell r="Y976" t="str">
            <v>U.S. Dollar</v>
          </cell>
          <cell r="AJ976" t="str">
            <v>E</v>
          </cell>
          <cell r="AR976" t="str">
            <v>T-RHS.QV</v>
          </cell>
        </row>
        <row r="977">
          <cell r="A977" t="str">
            <v>T-RHS.TB</v>
          </cell>
          <cell r="B977" t="str">
            <v>RHS Aug 1995-7 10 Puts</v>
          </cell>
          <cell r="C977" t="str">
            <v>PUT</v>
          </cell>
          <cell r="D977">
            <v>100</v>
          </cell>
          <cell r="F977" t="str">
            <v>NYSE</v>
          </cell>
          <cell r="G977" t="str">
            <v>NURH</v>
          </cell>
          <cell r="H977" t="str">
            <v>USA</v>
          </cell>
          <cell r="N977" t="str">
            <v>T-RHS.TB</v>
          </cell>
          <cell r="O977">
            <v>10</v>
          </cell>
          <cell r="P977">
            <v>35657</v>
          </cell>
          <cell r="Q977" t="str">
            <v>T-RHS</v>
          </cell>
          <cell r="R977" t="str">
            <v>USD</v>
          </cell>
          <cell r="S977" t="str">
            <v>Put Option</v>
          </cell>
          <cell r="U977" t="str">
            <v>Nursing Home</v>
          </cell>
          <cell r="V977" t="str">
            <v>UNITED STATES OF AMERICA</v>
          </cell>
          <cell r="W977" t="str">
            <v>NEW YORK STOCK EXCHANGE</v>
          </cell>
          <cell r="Y977" t="str">
            <v>U.S. Dollar</v>
          </cell>
          <cell r="AJ977" t="str">
            <v>E</v>
          </cell>
          <cell r="AR977" t="str">
            <v>T-RHS.TB</v>
          </cell>
        </row>
        <row r="978">
          <cell r="A978" t="str">
            <v>T-RHS.WB</v>
          </cell>
          <cell r="B978" t="str">
            <v>RHS Nov 1995/96 10 Puts</v>
          </cell>
          <cell r="C978" t="str">
            <v>PUT</v>
          </cell>
          <cell r="D978">
            <v>100</v>
          </cell>
          <cell r="F978" t="str">
            <v>NYSE</v>
          </cell>
          <cell r="G978" t="str">
            <v>NURH</v>
          </cell>
          <cell r="H978" t="str">
            <v>USA</v>
          </cell>
          <cell r="N978" t="str">
            <v>T-RHS.WB</v>
          </cell>
          <cell r="O978">
            <v>10</v>
          </cell>
          <cell r="P978">
            <v>35387</v>
          </cell>
          <cell r="Q978" t="str">
            <v>T-RHS</v>
          </cell>
          <cell r="R978" t="str">
            <v>USD</v>
          </cell>
          <cell r="S978" t="str">
            <v>Put Option</v>
          </cell>
          <cell r="U978" t="str">
            <v>Nursing Home</v>
          </cell>
          <cell r="V978" t="str">
            <v>UNITED STATES OF AMERICA</v>
          </cell>
          <cell r="W978" t="str">
            <v>NEW YORK STOCK EXCHANGE</v>
          </cell>
          <cell r="Y978" t="str">
            <v>U.S. Dollar</v>
          </cell>
          <cell r="AJ978" t="str">
            <v>E</v>
          </cell>
          <cell r="AR978" t="str">
            <v>T-RHS.WB</v>
          </cell>
        </row>
        <row r="979">
          <cell r="A979" t="str">
            <v>T-RHS.XB</v>
          </cell>
          <cell r="B979" t="str">
            <v>RHS Dec. 1995/96 10 Puts</v>
          </cell>
          <cell r="C979" t="str">
            <v>PUT</v>
          </cell>
          <cell r="D979">
            <v>100</v>
          </cell>
          <cell r="F979" t="str">
            <v>NYSE</v>
          </cell>
          <cell r="G979" t="str">
            <v>NURH</v>
          </cell>
          <cell r="H979" t="str">
            <v>USA</v>
          </cell>
          <cell r="N979" t="str">
            <v>T-RHS.XB</v>
          </cell>
          <cell r="O979">
            <v>10</v>
          </cell>
          <cell r="P979">
            <v>35419</v>
          </cell>
          <cell r="Q979" t="str">
            <v>T-RHS</v>
          </cell>
          <cell r="R979" t="str">
            <v>USD</v>
          </cell>
          <cell r="S979" t="str">
            <v>Put Option</v>
          </cell>
          <cell r="U979" t="str">
            <v>Nursing Home</v>
          </cell>
          <cell r="V979" t="str">
            <v>UNITED STATES OF AMERICA</v>
          </cell>
          <cell r="W979" t="str">
            <v>NEW YORK STOCK EXCHANGE</v>
          </cell>
          <cell r="Y979" t="str">
            <v>U.S. Dollar</v>
          </cell>
          <cell r="AJ979" t="str">
            <v>E</v>
          </cell>
          <cell r="AR979" t="str">
            <v>T-RHS.XB</v>
          </cell>
        </row>
        <row r="980">
          <cell r="A980" t="str">
            <v>T-RLM</v>
          </cell>
          <cell r="B980" t="str">
            <v>Reynolds Metals</v>
          </cell>
          <cell r="C980" t="str">
            <v>STK</v>
          </cell>
          <cell r="D980">
            <v>1</v>
          </cell>
          <cell r="F980" t="str">
            <v>NYSE</v>
          </cell>
          <cell r="G980" t="str">
            <v>METL</v>
          </cell>
          <cell r="H980" t="str">
            <v>USA</v>
          </cell>
          <cell r="N980" t="str">
            <v>T-RLM</v>
          </cell>
          <cell r="R980" t="str">
            <v>USD</v>
          </cell>
          <cell r="S980" t="str">
            <v>Stock</v>
          </cell>
          <cell r="U980" t="str">
            <v>Metals</v>
          </cell>
          <cell r="V980" t="str">
            <v>UNITED STATES OF AMERICA</v>
          </cell>
          <cell r="W980" t="str">
            <v>NEW YORK STOCK EXCHANGE</v>
          </cell>
          <cell r="Y980" t="str">
            <v>U.S. Dollar</v>
          </cell>
          <cell r="AJ980" t="str">
            <v>E</v>
          </cell>
        </row>
        <row r="981">
          <cell r="A981" t="str">
            <v>T-RMCR</v>
          </cell>
          <cell r="B981" t="str">
            <v>Ramsay Managed Care Inc.</v>
          </cell>
          <cell r="C981" t="str">
            <v>STK</v>
          </cell>
          <cell r="D981">
            <v>1</v>
          </cell>
          <cell r="F981" t="str">
            <v>OTC</v>
          </cell>
          <cell r="G981" t="str">
            <v>HOSP</v>
          </cell>
          <cell r="H981" t="str">
            <v>USA</v>
          </cell>
          <cell r="N981" t="str">
            <v>T-RMCR</v>
          </cell>
          <cell r="R981" t="str">
            <v>USD</v>
          </cell>
          <cell r="S981" t="str">
            <v>Stock</v>
          </cell>
          <cell r="U981" t="str">
            <v>Hospital</v>
          </cell>
          <cell r="V981" t="str">
            <v>UNITED STATES OF AMERICA</v>
          </cell>
          <cell r="W981" t="str">
            <v>OVER THE COUNTER</v>
          </cell>
          <cell r="Y981" t="str">
            <v>U.S. Dollar</v>
          </cell>
          <cell r="AJ981" t="str">
            <v>E</v>
          </cell>
        </row>
        <row r="982">
          <cell r="A982" t="str">
            <v>T-RMCRR</v>
          </cell>
          <cell r="B982" t="str">
            <v>Ramsay Managed Care Inc. Rights</v>
          </cell>
          <cell r="C982" t="str">
            <v>RTS</v>
          </cell>
          <cell r="D982">
            <v>1</v>
          </cell>
          <cell r="F982" t="str">
            <v>OTC</v>
          </cell>
          <cell r="G982" t="str">
            <v>HOSP</v>
          </cell>
          <cell r="H982" t="str">
            <v>USA</v>
          </cell>
          <cell r="N982" t="str">
            <v>T-RMCRR</v>
          </cell>
          <cell r="R982" t="str">
            <v>USD</v>
          </cell>
          <cell r="S982" t="str">
            <v>Rights</v>
          </cell>
          <cell r="U982" t="str">
            <v>Hospital</v>
          </cell>
          <cell r="V982" t="str">
            <v>UNITED STATES OF AMERICA</v>
          </cell>
          <cell r="W982" t="str">
            <v>OVER THE COUNTER</v>
          </cell>
          <cell r="Y982" t="str">
            <v>U.S. Dollar</v>
          </cell>
          <cell r="AJ982" t="str">
            <v>E</v>
          </cell>
        </row>
        <row r="983">
          <cell r="A983" t="str">
            <v>T-RN.PERCS</v>
          </cell>
          <cell r="B983" t="str">
            <v>RJR Nabisco PERCS</v>
          </cell>
          <cell r="C983" t="str">
            <v>PERC</v>
          </cell>
          <cell r="D983">
            <v>1</v>
          </cell>
          <cell r="F983" t="str">
            <v>NYSE</v>
          </cell>
          <cell r="G983" t="str">
            <v>FOOD</v>
          </cell>
          <cell r="H983" t="str">
            <v>USA</v>
          </cell>
          <cell r="N983" t="str">
            <v>T-RN.PERCS</v>
          </cell>
          <cell r="R983" t="str">
            <v>USD</v>
          </cell>
          <cell r="S983" t="str">
            <v>Convertible Preferred Stock</v>
          </cell>
          <cell r="U983" t="str">
            <v>Food</v>
          </cell>
          <cell r="V983" t="str">
            <v>UNITED STATES OF AMERICA</v>
          </cell>
          <cell r="W983" t="str">
            <v>NEW YORK STOCK EXCHANGE</v>
          </cell>
          <cell r="Y983" t="str">
            <v>U.S. Dollar</v>
          </cell>
          <cell r="AJ983" t="str">
            <v>E</v>
          </cell>
        </row>
        <row r="984">
          <cell r="A984" t="str">
            <v>T-RNU.FB</v>
          </cell>
          <cell r="B984" t="str">
            <v>SNRS June 1999 10 Call</v>
          </cell>
          <cell r="C984" t="str">
            <v>CAL</v>
          </cell>
          <cell r="D984">
            <v>100</v>
          </cell>
          <cell r="F984" t="str">
            <v>NYSE</v>
          </cell>
          <cell r="G984" t="str">
            <v>MEDS</v>
          </cell>
          <cell r="H984" t="str">
            <v>USA</v>
          </cell>
          <cell r="N984" t="str">
            <v>T-RNU.FB</v>
          </cell>
          <cell r="O984">
            <v>10</v>
          </cell>
          <cell r="P984">
            <v>36330</v>
          </cell>
          <cell r="Q984" t="str">
            <v>T-SNRS</v>
          </cell>
          <cell r="R984" t="str">
            <v>USD</v>
          </cell>
          <cell r="S984" t="str">
            <v>Call Option</v>
          </cell>
          <cell r="U984" t="str">
            <v>Medical Products</v>
          </cell>
          <cell r="V984" t="str">
            <v>UNITED STATES OF AMERICA</v>
          </cell>
          <cell r="W984" t="str">
            <v>NEW YORK STOCK EXCHANGE</v>
          </cell>
          <cell r="Y984" t="str">
            <v>U.S. Dollar</v>
          </cell>
          <cell r="AJ984" t="str">
            <v>E</v>
          </cell>
          <cell r="AR984" t="str">
            <v>T-RNU.FB</v>
          </cell>
        </row>
        <row r="985">
          <cell r="A985" t="str">
            <v>T-RNU.HW</v>
          </cell>
          <cell r="B985" t="str">
            <v>SNRS Aug 1999 17.5 Calls</v>
          </cell>
          <cell r="C985" t="str">
            <v>CAL</v>
          </cell>
          <cell r="D985">
            <v>100</v>
          </cell>
          <cell r="F985" t="str">
            <v>NYSE</v>
          </cell>
          <cell r="G985" t="str">
            <v>MEDS</v>
          </cell>
          <cell r="H985" t="str">
            <v>USA</v>
          </cell>
          <cell r="N985" t="str">
            <v>T-RNU.HW</v>
          </cell>
          <cell r="O985">
            <v>17.5</v>
          </cell>
          <cell r="P985">
            <v>36393</v>
          </cell>
          <cell r="Q985" t="str">
            <v>T-SNRS</v>
          </cell>
          <cell r="R985" t="str">
            <v>USD</v>
          </cell>
          <cell r="S985" t="str">
            <v>Call Option</v>
          </cell>
          <cell r="U985" t="str">
            <v>Medical Products</v>
          </cell>
          <cell r="V985" t="str">
            <v>UNITED STATES OF AMERICA</v>
          </cell>
          <cell r="W985" t="str">
            <v>NEW YORK STOCK EXCHANGE</v>
          </cell>
          <cell r="Y985" t="str">
            <v>U.S. Dollar</v>
          </cell>
          <cell r="AJ985" t="str">
            <v>E</v>
          </cell>
          <cell r="AR985" t="str">
            <v>T-RNU.HW</v>
          </cell>
        </row>
        <row r="986">
          <cell r="A986" t="str">
            <v>T-RQA.FF</v>
          </cell>
          <cell r="B986" t="str">
            <v>ADTN Jun 1997 30 Calls</v>
          </cell>
          <cell r="C986" t="str">
            <v>CAL</v>
          </cell>
          <cell r="D986">
            <v>100</v>
          </cell>
          <cell r="F986" t="str">
            <v>NYSE</v>
          </cell>
          <cell r="G986" t="str">
            <v>TECH</v>
          </cell>
          <cell r="H986" t="str">
            <v>USA</v>
          </cell>
          <cell r="N986" t="str">
            <v>T-RQA.FF</v>
          </cell>
          <cell r="O986">
            <v>30</v>
          </cell>
          <cell r="P986">
            <v>35601</v>
          </cell>
          <cell r="Q986" t="str">
            <v>T-ADTN</v>
          </cell>
          <cell r="R986" t="str">
            <v>USD</v>
          </cell>
          <cell r="S986" t="str">
            <v>Call Option</v>
          </cell>
          <cell r="U986" t="str">
            <v>Technology</v>
          </cell>
          <cell r="V986" t="str">
            <v>UNITED STATES OF AMERICA</v>
          </cell>
          <cell r="W986" t="str">
            <v>NEW YORK STOCK EXCHANGE</v>
          </cell>
          <cell r="Y986" t="str">
            <v>U.S. Dollar</v>
          </cell>
          <cell r="AJ986" t="str">
            <v>E</v>
          </cell>
          <cell r="AR986" t="str">
            <v>T-RQA.FF</v>
          </cell>
        </row>
        <row r="987">
          <cell r="A987" t="str">
            <v>T-RQA.LH</v>
          </cell>
          <cell r="B987" t="str">
            <v>ADTN Dec 1997 40 Calls</v>
          </cell>
          <cell r="C987" t="str">
            <v>CAL</v>
          </cell>
          <cell r="D987">
            <v>100</v>
          </cell>
          <cell r="F987" t="str">
            <v>NYSE</v>
          </cell>
          <cell r="G987" t="str">
            <v>TECH</v>
          </cell>
          <cell r="H987" t="str">
            <v>USA</v>
          </cell>
          <cell r="N987" t="str">
            <v>T-RQA.LH</v>
          </cell>
          <cell r="O987">
            <v>40</v>
          </cell>
          <cell r="P987">
            <v>35783</v>
          </cell>
          <cell r="Q987" t="str">
            <v>T-ADTN</v>
          </cell>
          <cell r="R987" t="str">
            <v>USD</v>
          </cell>
          <cell r="S987" t="str">
            <v>Call Option</v>
          </cell>
          <cell r="U987" t="str">
            <v>Technology</v>
          </cell>
          <cell r="V987" t="str">
            <v>UNITED STATES OF AMERICA</v>
          </cell>
          <cell r="W987" t="str">
            <v>NEW YORK STOCK EXCHANGE</v>
          </cell>
          <cell r="Y987" t="str">
            <v>U.S. Dollar</v>
          </cell>
          <cell r="AJ987" t="str">
            <v>E</v>
          </cell>
          <cell r="AR987" t="str">
            <v>T-RQA.LH</v>
          </cell>
        </row>
        <row r="988">
          <cell r="A988" t="str">
            <v>T-RQA.XG</v>
          </cell>
          <cell r="B988" t="str">
            <v>ADTN Dec 1997 35 Puts</v>
          </cell>
          <cell r="C988" t="str">
            <v>PUT</v>
          </cell>
          <cell r="D988">
            <v>100</v>
          </cell>
          <cell r="F988" t="str">
            <v>NYSE</v>
          </cell>
          <cell r="G988" t="str">
            <v>TECH</v>
          </cell>
          <cell r="H988" t="str">
            <v>USA</v>
          </cell>
          <cell r="N988" t="str">
            <v>T-RQA.XG</v>
          </cell>
          <cell r="O988">
            <v>35</v>
          </cell>
          <cell r="P988">
            <v>35783</v>
          </cell>
          <cell r="Q988" t="str">
            <v>T-ADTN</v>
          </cell>
          <cell r="R988" t="str">
            <v>USD</v>
          </cell>
          <cell r="S988" t="str">
            <v>Put Option</v>
          </cell>
          <cell r="U988" t="str">
            <v>Technology</v>
          </cell>
          <cell r="V988" t="str">
            <v>UNITED STATES OF AMERICA</v>
          </cell>
          <cell r="W988" t="str">
            <v>NEW YORK STOCK EXCHANGE</v>
          </cell>
          <cell r="Y988" t="str">
            <v>U.S. Dollar</v>
          </cell>
          <cell r="AJ988" t="str">
            <v>E</v>
          </cell>
          <cell r="AR988" t="str">
            <v>T-RQA.XG</v>
          </cell>
        </row>
        <row r="989">
          <cell r="A989" t="str">
            <v>T-RSHX</v>
          </cell>
          <cell r="B989" t="str">
            <v>Rock Shox Inc</v>
          </cell>
          <cell r="C989" t="str">
            <v>STK</v>
          </cell>
          <cell r="D989">
            <v>1</v>
          </cell>
          <cell r="F989" t="str">
            <v>OTC</v>
          </cell>
          <cell r="G989" t="str">
            <v>CONS</v>
          </cell>
          <cell r="H989" t="str">
            <v>USA</v>
          </cell>
          <cell r="N989" t="str">
            <v>T-RSHX</v>
          </cell>
          <cell r="R989" t="str">
            <v>USD</v>
          </cell>
          <cell r="S989" t="str">
            <v>Stock</v>
          </cell>
          <cell r="U989" t="str">
            <v>Consumer Goods</v>
          </cell>
          <cell r="V989" t="str">
            <v>UNITED STATES OF AMERICA</v>
          </cell>
          <cell r="W989" t="str">
            <v>OVER THE COUNTER</v>
          </cell>
          <cell r="Y989" t="str">
            <v>U.S. Dollar</v>
          </cell>
          <cell r="AJ989" t="str">
            <v>E</v>
          </cell>
          <cell r="AR989" t="str">
            <v>T-RSHX</v>
          </cell>
        </row>
        <row r="990">
          <cell r="A990" t="str">
            <v>T-RSTO</v>
          </cell>
          <cell r="B990" t="str">
            <v>Restoration Hardware</v>
          </cell>
          <cell r="C990" t="str">
            <v>STK</v>
          </cell>
          <cell r="D990">
            <v>1</v>
          </cell>
          <cell r="F990" t="str">
            <v>OTC</v>
          </cell>
          <cell r="G990" t="str">
            <v>RETA</v>
          </cell>
          <cell r="H990" t="str">
            <v>USA</v>
          </cell>
          <cell r="N990" t="str">
            <v>T-RSTO</v>
          </cell>
          <cell r="R990" t="str">
            <v>USD</v>
          </cell>
          <cell r="S990" t="str">
            <v>Stock</v>
          </cell>
          <cell r="U990" t="str">
            <v>Retail &amp; Apparel</v>
          </cell>
          <cell r="V990" t="str">
            <v>UNITED STATES OF AMERICA</v>
          </cell>
          <cell r="W990" t="str">
            <v>OVER THE COUNTER</v>
          </cell>
          <cell r="Y990" t="str">
            <v>U.S. Dollar</v>
          </cell>
          <cell r="AJ990" t="str">
            <v>E</v>
          </cell>
          <cell r="AR990" t="str">
            <v>T-RSTO</v>
          </cell>
        </row>
        <row r="991">
          <cell r="A991" t="str">
            <v>T-RTRSY</v>
          </cell>
          <cell r="B991" t="str">
            <v>Reuters Holdings PLC</v>
          </cell>
          <cell r="C991" t="str">
            <v>STK</v>
          </cell>
          <cell r="D991">
            <v>1</v>
          </cell>
          <cell r="F991" t="str">
            <v>OTC</v>
          </cell>
          <cell r="G991" t="str">
            <v>TECH</v>
          </cell>
          <cell r="H991" t="str">
            <v>USA</v>
          </cell>
          <cell r="N991" t="str">
            <v>T-RTRSY</v>
          </cell>
          <cell r="R991" t="str">
            <v>USD</v>
          </cell>
          <cell r="S991" t="str">
            <v>Stock</v>
          </cell>
          <cell r="U991" t="str">
            <v>Technology</v>
          </cell>
          <cell r="V991" t="str">
            <v>UNITED STATES OF AMERICA</v>
          </cell>
          <cell r="W991" t="str">
            <v>OVER THE COUNTER</v>
          </cell>
          <cell r="Y991" t="str">
            <v>U.S. Dollar</v>
          </cell>
          <cell r="AJ991" t="str">
            <v>E</v>
          </cell>
        </row>
        <row r="992">
          <cell r="A992" t="str">
            <v>T-RYOU</v>
          </cell>
          <cell r="B992" t="str">
            <v>Ramsay Youth Services Inc.</v>
          </cell>
          <cell r="C992" t="str">
            <v>STK</v>
          </cell>
          <cell r="D992">
            <v>1</v>
          </cell>
          <cell r="F992" t="str">
            <v>OTC</v>
          </cell>
          <cell r="G992" t="str">
            <v>HOSP</v>
          </cell>
          <cell r="H992" t="str">
            <v>USA</v>
          </cell>
          <cell r="N992" t="str">
            <v>T-RYOU</v>
          </cell>
          <cell r="R992" t="str">
            <v>USD</v>
          </cell>
          <cell r="S992" t="str">
            <v>Stock</v>
          </cell>
          <cell r="U992" t="str">
            <v>Hospital</v>
          </cell>
          <cell r="V992" t="str">
            <v>UNITED STATES OF AMERICA</v>
          </cell>
          <cell r="W992" t="str">
            <v>OVER THE COUNTER</v>
          </cell>
          <cell r="Y992" t="str">
            <v>U.S. Dollar</v>
          </cell>
          <cell r="AJ992" t="str">
            <v>E</v>
          </cell>
          <cell r="AR992" t="str">
            <v>T-RYOU</v>
          </cell>
        </row>
        <row r="993">
          <cell r="A993" t="str">
            <v>T-SAPE</v>
          </cell>
          <cell r="B993" t="str">
            <v>Sapient Corp</v>
          </cell>
          <cell r="C993" t="str">
            <v>STK</v>
          </cell>
          <cell r="D993">
            <v>1</v>
          </cell>
          <cell r="F993" t="str">
            <v>OTC</v>
          </cell>
          <cell r="G993" t="str">
            <v>INFO</v>
          </cell>
          <cell r="H993" t="str">
            <v>USA</v>
          </cell>
          <cell r="N993" t="str">
            <v>T-SAPE</v>
          </cell>
          <cell r="R993" t="str">
            <v>USD</v>
          </cell>
          <cell r="S993" t="str">
            <v>Stock</v>
          </cell>
          <cell r="U993" t="str">
            <v>Information Services</v>
          </cell>
          <cell r="V993" t="str">
            <v>UNITED STATES OF AMERICA</v>
          </cell>
          <cell r="W993" t="str">
            <v>OVER THE COUNTER</v>
          </cell>
          <cell r="Y993" t="str">
            <v>U.S. Dollar</v>
          </cell>
          <cell r="AJ993" t="str">
            <v>E</v>
          </cell>
          <cell r="AR993" t="str">
            <v>T-SAPE</v>
          </cell>
        </row>
        <row r="994">
          <cell r="A994" t="str">
            <v>T-SAPE.SWAP</v>
          </cell>
          <cell r="B994" t="str">
            <v>SAPE Swap, $45 2/9/2000</v>
          </cell>
          <cell r="C994" t="str">
            <v>SWP</v>
          </cell>
          <cell r="D994">
            <v>1</v>
          </cell>
          <cell r="F994" t="str">
            <v>OTC</v>
          </cell>
          <cell r="G994" t="str">
            <v>INFO</v>
          </cell>
          <cell r="H994" t="str">
            <v>USA</v>
          </cell>
          <cell r="N994" t="str">
            <v>T-SAPE.SWAP</v>
          </cell>
          <cell r="O994">
            <v>45</v>
          </cell>
          <cell r="P994">
            <v>40</v>
          </cell>
          <cell r="Q994" t="str">
            <v>T-SAPE</v>
          </cell>
          <cell r="R994" t="str">
            <v>USD</v>
          </cell>
          <cell r="S994" t="str">
            <v>Equity Swap</v>
          </cell>
          <cell r="U994" t="str">
            <v>Information Services</v>
          </cell>
          <cell r="V994" t="str">
            <v>UNITED STATES OF AMERICA</v>
          </cell>
          <cell r="W994" t="str">
            <v>OVER THE COUNTER</v>
          </cell>
          <cell r="Y994" t="str">
            <v>U.S. Dollar</v>
          </cell>
          <cell r="AJ994" t="str">
            <v>E</v>
          </cell>
          <cell r="AR994" t="str">
            <v>T-SAPE.SWAP</v>
          </cell>
        </row>
        <row r="995">
          <cell r="A995" t="str">
            <v>T-SASZ</v>
          </cell>
          <cell r="B995" t="str">
            <v>Sage Alerting Systems, Inc.</v>
          </cell>
          <cell r="C995" t="str">
            <v>STK</v>
          </cell>
          <cell r="D995">
            <v>1</v>
          </cell>
          <cell r="F995" t="str">
            <v>OTC</v>
          </cell>
          <cell r="G995" t="str">
            <v>TECH</v>
          </cell>
          <cell r="H995" t="str">
            <v>USA</v>
          </cell>
          <cell r="N995" t="str">
            <v>T-SASZ</v>
          </cell>
          <cell r="R995" t="str">
            <v>USD</v>
          </cell>
          <cell r="S995" t="str">
            <v>Stock</v>
          </cell>
          <cell r="U995" t="str">
            <v>Technology</v>
          </cell>
          <cell r="V995" t="str">
            <v>UNITED STATES OF AMERICA</v>
          </cell>
          <cell r="W995" t="str">
            <v>OVER THE COUNTER</v>
          </cell>
          <cell r="Y995" t="str">
            <v>U.S. Dollar</v>
          </cell>
          <cell r="AJ995" t="str">
            <v>E</v>
          </cell>
        </row>
        <row r="996">
          <cell r="A996" t="str">
            <v>T-SBO</v>
          </cell>
          <cell r="B996" t="str">
            <v>Showboat, Inc.</v>
          </cell>
          <cell r="C996" t="str">
            <v>STK</v>
          </cell>
          <cell r="D996">
            <v>1</v>
          </cell>
          <cell r="F996" t="str">
            <v>NYSE</v>
          </cell>
          <cell r="G996" t="str">
            <v>CASI</v>
          </cell>
          <cell r="H996" t="str">
            <v>USA</v>
          </cell>
          <cell r="J996" t="str">
            <v>825390107</v>
          </cell>
          <cell r="N996" t="str">
            <v>T-SBO</v>
          </cell>
          <cell r="R996" t="str">
            <v>USD</v>
          </cell>
          <cell r="S996" t="str">
            <v>Stock</v>
          </cell>
          <cell r="U996" t="str">
            <v>Casinos</v>
          </cell>
          <cell r="V996" t="str">
            <v>UNITED STATES OF AMERICA</v>
          </cell>
          <cell r="W996" t="str">
            <v>NEW YORK STOCK EXCHANGE</v>
          </cell>
          <cell r="Y996" t="str">
            <v>U.S. Dollar</v>
          </cell>
          <cell r="AJ996" t="str">
            <v>E</v>
          </cell>
          <cell r="AR996" t="str">
            <v>T-SBO</v>
          </cell>
        </row>
        <row r="997">
          <cell r="A997" t="str">
            <v>T-SBO.OW</v>
          </cell>
          <cell r="B997" t="str">
            <v>SBO Mar 1998 17.5 Puts</v>
          </cell>
          <cell r="C997" t="str">
            <v>PUT</v>
          </cell>
          <cell r="D997">
            <v>100</v>
          </cell>
          <cell r="F997" t="str">
            <v>NYSE</v>
          </cell>
          <cell r="G997" t="str">
            <v>CASI</v>
          </cell>
          <cell r="H997" t="str">
            <v>USA</v>
          </cell>
          <cell r="N997" t="str">
            <v>T-SBO.OW</v>
          </cell>
          <cell r="O997">
            <v>17.5</v>
          </cell>
          <cell r="P997">
            <v>35874</v>
          </cell>
          <cell r="Q997" t="str">
            <v>T-SBO</v>
          </cell>
          <cell r="R997" t="str">
            <v>USD</v>
          </cell>
          <cell r="S997" t="str">
            <v>Put Option</v>
          </cell>
          <cell r="U997" t="str">
            <v>Casinos</v>
          </cell>
          <cell r="V997" t="str">
            <v>UNITED STATES OF AMERICA</v>
          </cell>
          <cell r="W997" t="str">
            <v>NEW YORK STOCK EXCHANGE</v>
          </cell>
          <cell r="Y997" t="str">
            <v>U.S. Dollar</v>
          </cell>
          <cell r="AJ997" t="str">
            <v>E</v>
          </cell>
          <cell r="AR997" t="str">
            <v>T-SBO.OW</v>
          </cell>
        </row>
        <row r="998">
          <cell r="A998" t="str">
            <v>T-SCAI</v>
          </cell>
          <cell r="B998" t="str">
            <v>Sanchez Computer Associates</v>
          </cell>
          <cell r="C998" t="str">
            <v>STK</v>
          </cell>
          <cell r="D998">
            <v>1</v>
          </cell>
          <cell r="F998" t="str">
            <v>OTC</v>
          </cell>
          <cell r="G998" t="str">
            <v>INET</v>
          </cell>
          <cell r="H998" t="str">
            <v>USA</v>
          </cell>
          <cell r="N998" t="str">
            <v>T-SCAI</v>
          </cell>
          <cell r="R998" t="str">
            <v>USD</v>
          </cell>
          <cell r="S998" t="str">
            <v>Stock</v>
          </cell>
          <cell r="U998" t="str">
            <v>Internet</v>
          </cell>
          <cell r="V998" t="str">
            <v>UNITED STATES OF AMERICA</v>
          </cell>
          <cell r="W998" t="str">
            <v>OVER THE COUNTER</v>
          </cell>
          <cell r="Y998" t="str">
            <v>U.S. Dollar</v>
          </cell>
          <cell r="AJ998" t="str">
            <v>E</v>
          </cell>
          <cell r="AR998" t="str">
            <v>T-SCAI</v>
          </cell>
        </row>
        <row r="999">
          <cell r="A999" t="str">
            <v>T-SCAN</v>
          </cell>
          <cell r="B999" t="str">
            <v>Alliance Imaging, Inc.</v>
          </cell>
          <cell r="C999" t="str">
            <v>STK</v>
          </cell>
          <cell r="D999">
            <v>1</v>
          </cell>
          <cell r="F999" t="str">
            <v>OTC</v>
          </cell>
          <cell r="G999" t="str">
            <v>HCIS</v>
          </cell>
          <cell r="H999" t="str">
            <v>USA</v>
          </cell>
          <cell r="N999" t="str">
            <v>T-SCAN</v>
          </cell>
          <cell r="R999" t="str">
            <v>USD</v>
          </cell>
          <cell r="S999" t="str">
            <v>Stock</v>
          </cell>
          <cell r="U999" t="str">
            <v>Health Care Info Sys</v>
          </cell>
          <cell r="V999" t="str">
            <v>UNITED STATES OF AMERICA</v>
          </cell>
          <cell r="W999" t="str">
            <v>OVER THE COUNTER</v>
          </cell>
          <cell r="Y999" t="str">
            <v>U.S. Dollar</v>
          </cell>
          <cell r="AJ999" t="str">
            <v>E</v>
          </cell>
        </row>
        <row r="1000">
          <cell r="A1000" t="str">
            <v>T-SCHI</v>
          </cell>
          <cell r="B1000" t="str">
            <v>Simione Central</v>
          </cell>
          <cell r="C1000" t="str">
            <v>STK</v>
          </cell>
          <cell r="D1000">
            <v>1</v>
          </cell>
          <cell r="F1000" t="str">
            <v>OTC</v>
          </cell>
          <cell r="G1000" t="str">
            <v>HCIS</v>
          </cell>
          <cell r="H1000" t="str">
            <v>USA</v>
          </cell>
          <cell r="N1000" t="str">
            <v>T-SCHI</v>
          </cell>
          <cell r="R1000" t="str">
            <v>USD</v>
          </cell>
          <cell r="S1000" t="str">
            <v>Stock</v>
          </cell>
          <cell r="U1000" t="str">
            <v>Health Care Info Sys</v>
          </cell>
          <cell r="V1000" t="str">
            <v>UNITED STATES OF AMERICA</v>
          </cell>
          <cell r="W1000" t="str">
            <v>OVER THE COUNTER</v>
          </cell>
          <cell r="Y1000" t="str">
            <v>U.S. Dollar</v>
          </cell>
          <cell r="AJ1000" t="str">
            <v>E</v>
          </cell>
          <cell r="AR1000" t="str">
            <v>T-SCHI</v>
          </cell>
        </row>
        <row r="1001">
          <cell r="A1001" t="str">
            <v>T-SCHK</v>
          </cell>
          <cell r="B1001" t="str">
            <v>Schick Technology</v>
          </cell>
          <cell r="C1001" t="str">
            <v>STK</v>
          </cell>
          <cell r="D1001">
            <v>1</v>
          </cell>
          <cell r="F1001" t="str">
            <v>OTC</v>
          </cell>
          <cell r="G1001" t="str">
            <v>MEDS</v>
          </cell>
          <cell r="H1001" t="str">
            <v>USA</v>
          </cell>
          <cell r="N1001" t="str">
            <v>T-SCHK</v>
          </cell>
          <cell r="R1001" t="str">
            <v>USD</v>
          </cell>
          <cell r="S1001" t="str">
            <v>Stock</v>
          </cell>
          <cell r="U1001" t="str">
            <v>Medical Products</v>
          </cell>
          <cell r="V1001" t="str">
            <v>UNITED STATES OF AMERICA</v>
          </cell>
          <cell r="W1001" t="str">
            <v>OVER THE COUNTER</v>
          </cell>
          <cell r="Y1001" t="str">
            <v>U.S. Dollar</v>
          </cell>
          <cell r="AJ1001" t="str">
            <v>E</v>
          </cell>
          <cell r="AR1001" t="str">
            <v>T-SCHK</v>
          </cell>
        </row>
        <row r="1002">
          <cell r="A1002" t="str">
            <v>T-SDG</v>
          </cell>
          <cell r="B1002" t="str">
            <v>Sofamor Danek Group</v>
          </cell>
          <cell r="C1002" t="str">
            <v>STK</v>
          </cell>
          <cell r="D1002">
            <v>1</v>
          </cell>
          <cell r="F1002" t="str">
            <v>NYSE</v>
          </cell>
          <cell r="G1002" t="str">
            <v>HEAL</v>
          </cell>
          <cell r="H1002" t="str">
            <v>USA</v>
          </cell>
          <cell r="N1002" t="str">
            <v>T-SDG</v>
          </cell>
          <cell r="R1002" t="str">
            <v>USD</v>
          </cell>
          <cell r="S1002" t="str">
            <v>Stock</v>
          </cell>
          <cell r="U1002" t="str">
            <v>Healthcare</v>
          </cell>
          <cell r="V1002" t="str">
            <v>UNITED STATES OF AMERICA</v>
          </cell>
          <cell r="W1002" t="str">
            <v>NEW YORK STOCK EXCHANGE</v>
          </cell>
          <cell r="Y1002" t="str">
            <v>U.S. Dollar</v>
          </cell>
          <cell r="AJ1002" t="str">
            <v>E</v>
          </cell>
          <cell r="AR1002" t="str">
            <v>T-SDG</v>
          </cell>
        </row>
        <row r="1003">
          <cell r="A1003" t="str">
            <v>T-SDG.FH</v>
          </cell>
          <cell r="B1003" t="str">
            <v>SDG June 1997 40 Calls</v>
          </cell>
          <cell r="C1003" t="str">
            <v>CAL</v>
          </cell>
          <cell r="D1003">
            <v>100</v>
          </cell>
          <cell r="F1003" t="str">
            <v>NYSE</v>
          </cell>
          <cell r="G1003" t="str">
            <v>HEAL</v>
          </cell>
          <cell r="H1003" t="str">
            <v>USA</v>
          </cell>
          <cell r="N1003" t="str">
            <v>T-SDG.FH</v>
          </cell>
          <cell r="O1003">
            <v>40</v>
          </cell>
          <cell r="P1003">
            <v>35601</v>
          </cell>
          <cell r="Q1003" t="str">
            <v>T-SDG</v>
          </cell>
          <cell r="R1003" t="str">
            <v>USD</v>
          </cell>
          <cell r="S1003" t="str">
            <v>Call Option</v>
          </cell>
          <cell r="U1003" t="str">
            <v>Healthcare</v>
          </cell>
          <cell r="V1003" t="str">
            <v>UNITED STATES OF AMERICA</v>
          </cell>
          <cell r="W1003" t="str">
            <v>NEW YORK STOCK EXCHANGE</v>
          </cell>
          <cell r="Y1003" t="str">
            <v>U.S. Dollar</v>
          </cell>
          <cell r="AJ1003" t="str">
            <v>E</v>
          </cell>
          <cell r="AR1003" t="str">
            <v>T-SDG.FH</v>
          </cell>
        </row>
        <row r="1004">
          <cell r="A1004" t="str">
            <v>T-SDG.RH</v>
          </cell>
          <cell r="B1004" t="str">
            <v>SDG June 1997 40 Puts</v>
          </cell>
          <cell r="C1004" t="str">
            <v>PUT</v>
          </cell>
          <cell r="D1004">
            <v>100</v>
          </cell>
          <cell r="F1004" t="str">
            <v>NYSE</v>
          </cell>
          <cell r="G1004" t="str">
            <v>HEAL</v>
          </cell>
          <cell r="H1004" t="str">
            <v>USA</v>
          </cell>
          <cell r="N1004" t="str">
            <v>T-SDG.RH</v>
          </cell>
          <cell r="O1004">
            <v>40</v>
          </cell>
          <cell r="P1004">
            <v>35601</v>
          </cell>
          <cell r="Q1004" t="str">
            <v>T-SDG</v>
          </cell>
          <cell r="R1004" t="str">
            <v>USD</v>
          </cell>
          <cell r="S1004" t="str">
            <v>Put Option</v>
          </cell>
          <cell r="U1004" t="str">
            <v>Healthcare</v>
          </cell>
          <cell r="V1004" t="str">
            <v>UNITED STATES OF AMERICA</v>
          </cell>
          <cell r="W1004" t="str">
            <v>NEW YORK STOCK EXCHANGE</v>
          </cell>
          <cell r="Y1004" t="str">
            <v>U.S. Dollar</v>
          </cell>
          <cell r="AJ1004" t="str">
            <v>E</v>
          </cell>
          <cell r="AR1004" t="str">
            <v>T-SDG.RH</v>
          </cell>
        </row>
        <row r="1005">
          <cell r="A1005" t="str">
            <v>T-SEBANK.105</v>
          </cell>
          <cell r="B1005" t="str">
            <v>Southeast Banking 10.5% Sub Note 4/11/01</v>
          </cell>
          <cell r="C1005" t="str">
            <v>CON</v>
          </cell>
          <cell r="D1005">
            <v>10</v>
          </cell>
          <cell r="F1005" t="str">
            <v>OTC</v>
          </cell>
          <cell r="G1005" t="str">
            <v>FINL</v>
          </cell>
          <cell r="H1005" t="str">
            <v>USA</v>
          </cell>
          <cell r="N1005" t="str">
            <v>T-SEBANK.105</v>
          </cell>
          <cell r="R1005" t="str">
            <v>USD</v>
          </cell>
          <cell r="S1005" t="str">
            <v>Convertible Bonds</v>
          </cell>
          <cell r="U1005" t="str">
            <v>Financial</v>
          </cell>
          <cell r="V1005" t="str">
            <v>UNITED STATES OF AMERICA</v>
          </cell>
          <cell r="W1005" t="str">
            <v>OVER THE COUNTER</v>
          </cell>
          <cell r="Y1005" t="str">
            <v>U.S. Dollar</v>
          </cell>
          <cell r="AI1005">
            <v>1000</v>
          </cell>
          <cell r="AJ1005" t="str">
            <v>D</v>
          </cell>
          <cell r="AK1005">
            <v>36234</v>
          </cell>
          <cell r="AL1005">
            <v>31888</v>
          </cell>
          <cell r="AM1005">
            <v>6</v>
          </cell>
          <cell r="AN1005" t="str">
            <v>360</v>
          </cell>
          <cell r="AO1005" t="str">
            <v>30/360</v>
          </cell>
          <cell r="AP1005">
            <v>6.5</v>
          </cell>
          <cell r="AQ1005">
            <v>32035</v>
          </cell>
          <cell r="AR1005" t="str">
            <v>T-SEBANK.105</v>
          </cell>
        </row>
        <row r="1006">
          <cell r="A1006" t="str">
            <v>T-SEBANK.65S</v>
          </cell>
          <cell r="B1006" t="str">
            <v>Southeast Banking 6.5% Conv Sub 3/15/99</v>
          </cell>
          <cell r="C1006" t="str">
            <v>CON</v>
          </cell>
          <cell r="D1006">
            <v>10</v>
          </cell>
          <cell r="F1006" t="str">
            <v>OTC</v>
          </cell>
          <cell r="G1006" t="str">
            <v>FINL</v>
          </cell>
          <cell r="H1006" t="str">
            <v>USA</v>
          </cell>
          <cell r="N1006" t="str">
            <v>T-SEBANK.65S</v>
          </cell>
          <cell r="R1006" t="str">
            <v>USD</v>
          </cell>
          <cell r="S1006" t="str">
            <v>Convertible Bonds</v>
          </cell>
          <cell r="U1006" t="str">
            <v>Financial</v>
          </cell>
          <cell r="V1006" t="str">
            <v>UNITED STATES OF AMERICA</v>
          </cell>
          <cell r="W1006" t="str">
            <v>OVER THE COUNTER</v>
          </cell>
          <cell r="Y1006" t="str">
            <v>U.S. Dollar</v>
          </cell>
          <cell r="AI1006">
            <v>1000</v>
          </cell>
          <cell r="AJ1006" t="str">
            <v>D</v>
          </cell>
          <cell r="AK1006">
            <v>36234</v>
          </cell>
          <cell r="AL1006">
            <v>31888</v>
          </cell>
          <cell r="AM1006">
            <v>6</v>
          </cell>
          <cell r="AN1006" t="str">
            <v>360</v>
          </cell>
          <cell r="AO1006" t="str">
            <v>30/360</v>
          </cell>
          <cell r="AP1006">
            <v>6.5</v>
          </cell>
          <cell r="AQ1006">
            <v>32035</v>
          </cell>
          <cell r="AR1006" t="str">
            <v>T-SEBANK.65S</v>
          </cell>
        </row>
        <row r="1007">
          <cell r="A1007" t="str">
            <v>T-SEBANK.FRN</v>
          </cell>
          <cell r="B1007" t="str">
            <v>Southeast Bank Sub FRNS of 12/12/96</v>
          </cell>
          <cell r="C1007" t="str">
            <v>FRN</v>
          </cell>
          <cell r="D1007">
            <v>10</v>
          </cell>
          <cell r="F1007" t="str">
            <v>OTC</v>
          </cell>
          <cell r="G1007" t="str">
            <v>FINL</v>
          </cell>
          <cell r="H1007" t="str">
            <v>USA</v>
          </cell>
          <cell r="N1007" t="str">
            <v>T-SEBANK.FRN</v>
          </cell>
          <cell r="R1007" t="str">
            <v>USD</v>
          </cell>
          <cell r="S1007" t="str">
            <v>Floating Rate Notes</v>
          </cell>
          <cell r="U1007" t="str">
            <v>Financial</v>
          </cell>
          <cell r="V1007" t="str">
            <v>UNITED STATES OF AMERICA</v>
          </cell>
          <cell r="W1007" t="str">
            <v>OVER THE COUNTER</v>
          </cell>
          <cell r="Y1007" t="str">
            <v>U.S. Dollar</v>
          </cell>
          <cell r="AI1007">
            <v>1000</v>
          </cell>
          <cell r="AJ1007" t="str">
            <v>D</v>
          </cell>
          <cell r="AK1007">
            <v>35411</v>
          </cell>
          <cell r="AL1007">
            <v>31016</v>
          </cell>
          <cell r="AM1007">
            <v>6</v>
          </cell>
          <cell r="AN1007" t="str">
            <v>A360</v>
          </cell>
          <cell r="AO1007" t="str">
            <v>ACTUAL/360</v>
          </cell>
          <cell r="AP1007">
            <v>0</v>
          </cell>
          <cell r="AQ1007">
            <v>31210</v>
          </cell>
          <cell r="AR1007" t="str">
            <v>T-SEBANK.FRN</v>
          </cell>
        </row>
        <row r="1008">
          <cell r="A1008" t="str">
            <v>T-SEPR</v>
          </cell>
          <cell r="B1008" t="str">
            <v>Sepracor Inc.</v>
          </cell>
          <cell r="C1008" t="str">
            <v>STK</v>
          </cell>
          <cell r="D1008">
            <v>1</v>
          </cell>
          <cell r="F1008" t="str">
            <v>OTC</v>
          </cell>
          <cell r="G1008" t="str">
            <v>DRUG</v>
          </cell>
          <cell r="H1008" t="str">
            <v>USA</v>
          </cell>
          <cell r="N1008" t="str">
            <v>T-SEPR</v>
          </cell>
          <cell r="R1008" t="str">
            <v>USD</v>
          </cell>
          <cell r="S1008" t="str">
            <v>Stock</v>
          </cell>
          <cell r="U1008" t="str">
            <v>Pharmaceuticals</v>
          </cell>
          <cell r="V1008" t="str">
            <v>UNITED STATES OF AMERICA</v>
          </cell>
          <cell r="W1008" t="str">
            <v>OVER THE COUNTER</v>
          </cell>
          <cell r="Y1008" t="str">
            <v>U.S. Dollar</v>
          </cell>
          <cell r="AJ1008" t="str">
            <v>E</v>
          </cell>
          <cell r="AR1008" t="str">
            <v>T-SEPR</v>
          </cell>
        </row>
        <row r="1009">
          <cell r="A1009" t="str">
            <v>T-SEVL</v>
          </cell>
          <cell r="B1009" t="str">
            <v>Learn2.com Inc</v>
          </cell>
          <cell r="C1009" t="str">
            <v>STK</v>
          </cell>
          <cell r="D1009">
            <v>1</v>
          </cell>
          <cell r="F1009" t="str">
            <v>OTC</v>
          </cell>
          <cell r="G1009" t="str">
            <v>SOFT</v>
          </cell>
          <cell r="H1009" t="str">
            <v>USA</v>
          </cell>
          <cell r="J1009" t="str">
            <v>817916109</v>
          </cell>
          <cell r="N1009" t="str">
            <v>T-SEVL</v>
          </cell>
          <cell r="R1009" t="str">
            <v>USD</v>
          </cell>
          <cell r="S1009" t="str">
            <v>Stock</v>
          </cell>
          <cell r="U1009" t="str">
            <v>Software</v>
          </cell>
          <cell r="V1009" t="str">
            <v>UNITED STATES OF AMERICA</v>
          </cell>
          <cell r="W1009" t="str">
            <v>OVER THE COUNTER</v>
          </cell>
          <cell r="Y1009" t="str">
            <v>U.S. Dollar</v>
          </cell>
          <cell r="AJ1009" t="str">
            <v>E</v>
          </cell>
          <cell r="AR1009" t="str">
            <v>T-SEVL</v>
          </cell>
        </row>
        <row r="1010">
          <cell r="A1010" t="str">
            <v>T-SFB</v>
          </cell>
          <cell r="B1010" t="str">
            <v>Standard Federal Bank</v>
          </cell>
          <cell r="C1010" t="str">
            <v>STK</v>
          </cell>
          <cell r="D1010">
            <v>1</v>
          </cell>
          <cell r="F1010" t="str">
            <v>NYSE</v>
          </cell>
          <cell r="G1010" t="str">
            <v>FINL</v>
          </cell>
          <cell r="H1010" t="str">
            <v>USA</v>
          </cell>
          <cell r="N1010" t="str">
            <v>T-SFB</v>
          </cell>
          <cell r="R1010" t="str">
            <v>USD</v>
          </cell>
          <cell r="S1010" t="str">
            <v>Stock</v>
          </cell>
          <cell r="U1010" t="str">
            <v>Financial</v>
          </cell>
          <cell r="V1010" t="str">
            <v>UNITED STATES OF AMERICA</v>
          </cell>
          <cell r="W1010" t="str">
            <v>NEW YORK STOCK EXCHANGE</v>
          </cell>
          <cell r="Y1010" t="str">
            <v>U.S. Dollar</v>
          </cell>
          <cell r="AJ1010" t="str">
            <v>E</v>
          </cell>
        </row>
        <row r="1011">
          <cell r="A1011" t="str">
            <v>T-SFXAV</v>
          </cell>
          <cell r="B1011" t="str">
            <v>SFX Entertainment</v>
          </cell>
          <cell r="C1011" t="str">
            <v>STK</v>
          </cell>
          <cell r="D1011">
            <v>1</v>
          </cell>
          <cell r="F1011" t="str">
            <v>OTC</v>
          </cell>
          <cell r="G1011" t="str">
            <v>ENTM</v>
          </cell>
          <cell r="H1011" t="str">
            <v>USA</v>
          </cell>
          <cell r="N1011" t="str">
            <v>T-SFXAV</v>
          </cell>
          <cell r="R1011" t="str">
            <v>USD</v>
          </cell>
          <cell r="S1011" t="str">
            <v>Stock</v>
          </cell>
          <cell r="U1011" t="str">
            <v>Entertainment</v>
          </cell>
          <cell r="V1011" t="str">
            <v>UNITED STATES OF AMERICA</v>
          </cell>
          <cell r="W1011" t="str">
            <v>OVER THE COUNTER</v>
          </cell>
          <cell r="Y1011" t="str">
            <v>U.S. Dollar</v>
          </cell>
          <cell r="AJ1011" t="str">
            <v>E</v>
          </cell>
          <cell r="AR1011" t="str">
            <v>T-SFXAV</v>
          </cell>
        </row>
        <row r="1012">
          <cell r="A1012" t="str">
            <v>T-SFXBA</v>
          </cell>
          <cell r="B1012" t="str">
            <v>SFX Broadcasting</v>
          </cell>
          <cell r="C1012" t="str">
            <v>STK</v>
          </cell>
          <cell r="D1012">
            <v>1</v>
          </cell>
          <cell r="G1012" t="str">
            <v>ENTM</v>
          </cell>
          <cell r="H1012" t="str">
            <v>USA</v>
          </cell>
          <cell r="N1012" t="str">
            <v>T-SFXBA</v>
          </cell>
          <cell r="R1012" t="str">
            <v>USD</v>
          </cell>
          <cell r="S1012" t="str">
            <v>Stock</v>
          </cell>
          <cell r="U1012" t="str">
            <v>Entertainment</v>
          </cell>
          <cell r="V1012" t="str">
            <v>UNITED STATES OF AMERICA</v>
          </cell>
          <cell r="Y1012" t="str">
            <v>U.S. Dollar</v>
          </cell>
          <cell r="AJ1012" t="str">
            <v>E</v>
          </cell>
          <cell r="AR1012" t="str">
            <v>T-SFXBA</v>
          </cell>
        </row>
        <row r="1013">
          <cell r="A1013" t="str">
            <v>T-SFXE</v>
          </cell>
          <cell r="B1013" t="str">
            <v>SFX Entertainment</v>
          </cell>
          <cell r="C1013" t="str">
            <v>STK</v>
          </cell>
          <cell r="D1013">
            <v>1</v>
          </cell>
          <cell r="G1013" t="str">
            <v>ENTM</v>
          </cell>
          <cell r="H1013" t="str">
            <v>USA</v>
          </cell>
          <cell r="N1013" t="str">
            <v>T-SFXE</v>
          </cell>
          <cell r="R1013" t="str">
            <v>USD</v>
          </cell>
          <cell r="S1013" t="str">
            <v>Stock</v>
          </cell>
          <cell r="U1013" t="str">
            <v>Entertainment/Leisure</v>
          </cell>
          <cell r="V1013" t="str">
            <v>UNITED STATES OF AMERICA</v>
          </cell>
          <cell r="Y1013" t="str">
            <v>U.S. Dollar</v>
          </cell>
          <cell r="AJ1013" t="str">
            <v>E</v>
          </cell>
          <cell r="AR1013" t="str">
            <v>T-SFXE</v>
          </cell>
        </row>
        <row r="1014">
          <cell r="A1014" t="str">
            <v>T-SFXEV</v>
          </cell>
          <cell r="B1014" t="str">
            <v>SFX Entertainment</v>
          </cell>
          <cell r="C1014" t="str">
            <v>STK</v>
          </cell>
          <cell r="D1014">
            <v>1</v>
          </cell>
          <cell r="F1014" t="str">
            <v>OTC</v>
          </cell>
          <cell r="G1014" t="str">
            <v>ENTM</v>
          </cell>
          <cell r="H1014" t="str">
            <v>USA</v>
          </cell>
          <cell r="N1014" t="str">
            <v>T-SFXEV</v>
          </cell>
          <cell r="R1014" t="str">
            <v>USD</v>
          </cell>
          <cell r="S1014" t="str">
            <v>Stock</v>
          </cell>
          <cell r="U1014" t="str">
            <v>Entertainment</v>
          </cell>
          <cell r="V1014" t="str">
            <v>UNITED STATES OF AMERICA</v>
          </cell>
          <cell r="W1014" t="str">
            <v>OVER THE COUNTER</v>
          </cell>
          <cell r="Y1014" t="str">
            <v>U.S. Dollar</v>
          </cell>
          <cell r="AJ1014" t="str">
            <v>E</v>
          </cell>
          <cell r="AR1014" t="str">
            <v>T-SFXEV</v>
          </cell>
        </row>
        <row r="1015">
          <cell r="A1015" t="str">
            <v>T-SG</v>
          </cell>
          <cell r="B1015" t="str">
            <v>Scientific Games</v>
          </cell>
          <cell r="C1015" t="str">
            <v>STK</v>
          </cell>
          <cell r="D1015">
            <v>1</v>
          </cell>
          <cell r="F1015" t="str">
            <v>NYSE</v>
          </cell>
          <cell r="G1015" t="str">
            <v>MANU</v>
          </cell>
          <cell r="H1015" t="str">
            <v>USA</v>
          </cell>
          <cell r="J1015" t="str">
            <v>808747109</v>
          </cell>
          <cell r="N1015" t="str">
            <v>T-SG</v>
          </cell>
          <cell r="R1015" t="str">
            <v>USD</v>
          </cell>
          <cell r="S1015" t="str">
            <v>Stock</v>
          </cell>
          <cell r="U1015" t="str">
            <v>Manufacturing</v>
          </cell>
          <cell r="V1015" t="str">
            <v>UNITED STATES OF AMERICA</v>
          </cell>
          <cell r="W1015" t="str">
            <v>NEW YORK STOCK EXCHANGE</v>
          </cell>
          <cell r="Y1015" t="str">
            <v>U.S. Dollar</v>
          </cell>
          <cell r="AJ1015" t="str">
            <v>E</v>
          </cell>
          <cell r="AR1015" t="str">
            <v>T-SG</v>
          </cell>
        </row>
        <row r="1016">
          <cell r="A1016" t="str">
            <v>T-SGIC</v>
          </cell>
          <cell r="B1016" t="str">
            <v>Silicon Gaming</v>
          </cell>
          <cell r="C1016" t="str">
            <v>STK</v>
          </cell>
          <cell r="D1016">
            <v>1</v>
          </cell>
          <cell r="F1016" t="str">
            <v>OTC</v>
          </cell>
          <cell r="G1016" t="str">
            <v>MANU</v>
          </cell>
          <cell r="H1016" t="str">
            <v>USA</v>
          </cell>
          <cell r="N1016" t="str">
            <v>T-SGIC</v>
          </cell>
          <cell r="R1016" t="str">
            <v>USD</v>
          </cell>
          <cell r="S1016" t="str">
            <v>Stock</v>
          </cell>
          <cell r="U1016" t="str">
            <v>Manufacturing</v>
          </cell>
          <cell r="V1016" t="str">
            <v>UNITED STATES OF AMERICA</v>
          </cell>
          <cell r="W1016" t="str">
            <v>OVER THE COUNTER</v>
          </cell>
          <cell r="Y1016" t="str">
            <v>U.S. Dollar</v>
          </cell>
          <cell r="AJ1016" t="str">
            <v>E</v>
          </cell>
          <cell r="AR1016" t="str">
            <v>T-SGIC</v>
          </cell>
        </row>
        <row r="1017">
          <cell r="A1017" t="str">
            <v>T-SGIH</v>
          </cell>
          <cell r="B1017" t="str">
            <v>Scientific Games</v>
          </cell>
          <cell r="C1017" t="str">
            <v>STK</v>
          </cell>
          <cell r="D1017">
            <v>1</v>
          </cell>
          <cell r="F1017" t="str">
            <v>OTC</v>
          </cell>
          <cell r="G1017" t="str">
            <v>ENTM</v>
          </cell>
          <cell r="H1017" t="str">
            <v>USA</v>
          </cell>
          <cell r="N1017" t="str">
            <v>T-SGIH</v>
          </cell>
          <cell r="R1017" t="str">
            <v>USD</v>
          </cell>
          <cell r="S1017" t="str">
            <v>Stock</v>
          </cell>
          <cell r="U1017" t="str">
            <v>Entertainment</v>
          </cell>
          <cell r="V1017" t="str">
            <v>UNITED STATES OF AMERICA</v>
          </cell>
          <cell r="W1017" t="str">
            <v>OVER THE COUNTER</v>
          </cell>
          <cell r="Y1017" t="str">
            <v>U.S. Dollar</v>
          </cell>
          <cell r="AJ1017" t="str">
            <v>E</v>
          </cell>
          <cell r="AR1017" t="str">
            <v>T-SGIH</v>
          </cell>
        </row>
        <row r="1018">
          <cell r="A1018" t="str">
            <v>T-SGIH.C1</v>
          </cell>
          <cell r="B1018" t="str">
            <v>SGIH $20 1/4 9/3/96 OTC Calls</v>
          </cell>
          <cell r="C1018" t="str">
            <v>CAL</v>
          </cell>
          <cell r="D1018">
            <v>100</v>
          </cell>
          <cell r="F1018" t="str">
            <v>OTC</v>
          </cell>
          <cell r="G1018" t="str">
            <v>ENTM</v>
          </cell>
          <cell r="H1018" t="str">
            <v>USA</v>
          </cell>
          <cell r="N1018" t="str">
            <v>T-SGIH.C1</v>
          </cell>
          <cell r="O1018">
            <v>20.25</v>
          </cell>
          <cell r="P1018">
            <v>35311</v>
          </cell>
          <cell r="Q1018" t="str">
            <v>T-SG</v>
          </cell>
          <cell r="R1018" t="str">
            <v>USD</v>
          </cell>
          <cell r="S1018" t="str">
            <v>Call Option</v>
          </cell>
          <cell r="U1018" t="str">
            <v>Entertainment</v>
          </cell>
          <cell r="V1018" t="str">
            <v>UNITED STATES OF AMERICA</v>
          </cell>
          <cell r="W1018" t="str">
            <v>OVER THE COUNTER</v>
          </cell>
          <cell r="Y1018" t="str">
            <v>U.S. Dollar</v>
          </cell>
          <cell r="AJ1018" t="str">
            <v>E</v>
          </cell>
          <cell r="AR1018" t="str">
            <v>T-SGIH.C1</v>
          </cell>
        </row>
        <row r="1019">
          <cell r="A1019" t="str">
            <v>T-SGIH.P1</v>
          </cell>
          <cell r="B1019" t="str">
            <v>SGIH $20 1/4 9/3/96 OTC Put</v>
          </cell>
          <cell r="C1019" t="str">
            <v>PUT</v>
          </cell>
          <cell r="D1019">
            <v>100</v>
          </cell>
          <cell r="F1019" t="str">
            <v>OTC</v>
          </cell>
          <cell r="G1019" t="str">
            <v>ENTM</v>
          </cell>
          <cell r="H1019" t="str">
            <v>USA</v>
          </cell>
          <cell r="N1019" t="str">
            <v>T-SGIH.P1</v>
          </cell>
          <cell r="O1019">
            <v>20.25</v>
          </cell>
          <cell r="P1019">
            <v>35311</v>
          </cell>
          <cell r="Q1019" t="str">
            <v>T-SG</v>
          </cell>
          <cell r="R1019" t="str">
            <v>USD</v>
          </cell>
          <cell r="S1019" t="str">
            <v>Put Option</v>
          </cell>
          <cell r="U1019" t="str">
            <v>Entertainment</v>
          </cell>
          <cell r="V1019" t="str">
            <v>UNITED STATES OF AMERICA</v>
          </cell>
          <cell r="W1019" t="str">
            <v>OVER THE COUNTER</v>
          </cell>
          <cell r="Y1019" t="str">
            <v>U.S. Dollar</v>
          </cell>
          <cell r="AJ1019" t="str">
            <v>E</v>
          </cell>
          <cell r="AR1019" t="str">
            <v>T-SGIH.P1</v>
          </cell>
        </row>
        <row r="1020">
          <cell r="A1020" t="str">
            <v>T-SHG</v>
          </cell>
          <cell r="B1020" t="str">
            <v>Sun Healthcare Group, Inc.</v>
          </cell>
          <cell r="C1020" t="str">
            <v>STK</v>
          </cell>
          <cell r="D1020">
            <v>1</v>
          </cell>
          <cell r="F1020" t="str">
            <v>NYSE</v>
          </cell>
          <cell r="G1020" t="str">
            <v>NURH</v>
          </cell>
          <cell r="H1020" t="str">
            <v>USA</v>
          </cell>
          <cell r="N1020" t="str">
            <v>T-SHG</v>
          </cell>
          <cell r="R1020" t="str">
            <v>USD</v>
          </cell>
          <cell r="S1020" t="str">
            <v>Stock</v>
          </cell>
          <cell r="U1020" t="str">
            <v>Nursing Home</v>
          </cell>
          <cell r="V1020" t="str">
            <v>UNITED STATES OF AMERICA</v>
          </cell>
          <cell r="W1020" t="str">
            <v>NEW YORK STOCK EXCHANGE</v>
          </cell>
          <cell r="Y1020" t="str">
            <v>U.S. Dollar</v>
          </cell>
          <cell r="AJ1020" t="str">
            <v>E</v>
          </cell>
        </row>
        <row r="1021">
          <cell r="A1021" t="str">
            <v>T-SHLL</v>
          </cell>
          <cell r="B1021" t="str">
            <v>Shells Seafood Restaurant Inc</v>
          </cell>
          <cell r="C1021" t="str">
            <v>STK</v>
          </cell>
          <cell r="D1021">
            <v>1</v>
          </cell>
          <cell r="F1021" t="str">
            <v>OTC</v>
          </cell>
          <cell r="G1021" t="str">
            <v>REST</v>
          </cell>
          <cell r="H1021" t="str">
            <v>USA</v>
          </cell>
          <cell r="N1021" t="str">
            <v>T-SHLL</v>
          </cell>
          <cell r="R1021" t="str">
            <v>USD</v>
          </cell>
          <cell r="S1021" t="str">
            <v>Stock</v>
          </cell>
          <cell r="U1021" t="str">
            <v>Restaurants</v>
          </cell>
          <cell r="V1021" t="str">
            <v>UNITED STATES OF AMERICA</v>
          </cell>
          <cell r="W1021" t="str">
            <v>OVER THE COUNTER</v>
          </cell>
          <cell r="Y1021" t="str">
            <v>U.S. Dollar</v>
          </cell>
          <cell r="AJ1021" t="str">
            <v>E</v>
          </cell>
          <cell r="AR1021" t="str">
            <v>T-SHLL</v>
          </cell>
        </row>
        <row r="1022">
          <cell r="A1022" t="str">
            <v>T-SHP</v>
          </cell>
          <cell r="B1022" t="str">
            <v>Stop &amp; Shop Companies</v>
          </cell>
          <cell r="C1022" t="str">
            <v>STK</v>
          </cell>
          <cell r="D1022">
            <v>1</v>
          </cell>
          <cell r="F1022" t="str">
            <v>NYSE</v>
          </cell>
          <cell r="G1022" t="str">
            <v>RETA</v>
          </cell>
          <cell r="H1022" t="str">
            <v>USA</v>
          </cell>
          <cell r="N1022" t="str">
            <v>T-SHP</v>
          </cell>
          <cell r="R1022" t="str">
            <v>USD</v>
          </cell>
          <cell r="S1022" t="str">
            <v>Stock</v>
          </cell>
          <cell r="U1022" t="str">
            <v>Retail</v>
          </cell>
          <cell r="V1022" t="str">
            <v>UNITED STATES OF AMERICA</v>
          </cell>
          <cell r="W1022" t="str">
            <v>NEW YORK STOCK EXCHANGE</v>
          </cell>
          <cell r="Y1022" t="str">
            <v>U.S. Dollar</v>
          </cell>
          <cell r="AJ1022" t="str">
            <v>E</v>
          </cell>
        </row>
        <row r="1023">
          <cell r="A1023" t="str">
            <v>T-SHPI.PR</v>
          </cell>
          <cell r="B1023" t="str">
            <v>Specialized Health Products Conv Pref</v>
          </cell>
          <cell r="C1023" t="str">
            <v>STK</v>
          </cell>
          <cell r="D1023">
            <v>1</v>
          </cell>
          <cell r="F1023" t="str">
            <v>NYSE</v>
          </cell>
          <cell r="G1023" t="str">
            <v>HEAL</v>
          </cell>
          <cell r="H1023" t="str">
            <v>USA</v>
          </cell>
          <cell r="N1023" t="str">
            <v>T-SHPI.PR</v>
          </cell>
          <cell r="R1023" t="str">
            <v>USD</v>
          </cell>
          <cell r="S1023" t="str">
            <v>Stock</v>
          </cell>
          <cell r="U1023" t="str">
            <v>Healthcare</v>
          </cell>
          <cell r="V1023" t="str">
            <v>UNITED STATES OF AMERICA</v>
          </cell>
          <cell r="W1023" t="str">
            <v>NEW YORK STOCK EXCHANGE</v>
          </cell>
          <cell r="Y1023" t="str">
            <v>U.S. Dollar</v>
          </cell>
          <cell r="AJ1023" t="str">
            <v>E</v>
          </cell>
          <cell r="AR1023" t="str">
            <v>T-SHPI.PR</v>
          </cell>
        </row>
        <row r="1024">
          <cell r="A1024" t="str">
            <v>T-SHPI.WTS</v>
          </cell>
          <cell r="B1024" t="str">
            <v>SHPI 6/12/2000 $3.00 Warrants</v>
          </cell>
          <cell r="C1024" t="str">
            <v>CAL</v>
          </cell>
          <cell r="D1024">
            <v>1</v>
          </cell>
          <cell r="F1024" t="str">
            <v>OTC</v>
          </cell>
          <cell r="G1024" t="str">
            <v>HEAL</v>
          </cell>
          <cell r="H1024" t="str">
            <v>USA</v>
          </cell>
          <cell r="N1024" t="str">
            <v>T-SHPI.WTS</v>
          </cell>
          <cell r="O1024">
            <v>3</v>
          </cell>
          <cell r="P1024">
            <v>36525</v>
          </cell>
          <cell r="Q1024" t="str">
            <v>T-SHPI</v>
          </cell>
          <cell r="R1024" t="str">
            <v>USD</v>
          </cell>
          <cell r="S1024" t="str">
            <v>Call Option</v>
          </cell>
          <cell r="U1024" t="str">
            <v>Healthcare</v>
          </cell>
          <cell r="V1024" t="str">
            <v>UNITED STATES OF AMERICA</v>
          </cell>
          <cell r="W1024" t="str">
            <v>OVER THE COUNTER</v>
          </cell>
          <cell r="Y1024" t="str">
            <v>U.S. Dollar</v>
          </cell>
          <cell r="AJ1024" t="str">
            <v>E</v>
          </cell>
          <cell r="AR1024" t="str">
            <v>T-SHPI.WTS</v>
          </cell>
        </row>
        <row r="1025">
          <cell r="A1025" t="str">
            <v>T-SIE</v>
          </cell>
          <cell r="B1025" t="str">
            <v>Sierra Health Services</v>
          </cell>
          <cell r="C1025" t="str">
            <v>STK</v>
          </cell>
          <cell r="D1025">
            <v>1</v>
          </cell>
          <cell r="F1025" t="str">
            <v>NYSE</v>
          </cell>
          <cell r="G1025" t="str">
            <v>HMOS</v>
          </cell>
          <cell r="H1025" t="str">
            <v>USA</v>
          </cell>
          <cell r="N1025" t="str">
            <v>T-SIE</v>
          </cell>
          <cell r="R1025" t="str">
            <v>USD</v>
          </cell>
          <cell r="S1025" t="str">
            <v>Stock</v>
          </cell>
          <cell r="U1025" t="str">
            <v>Health Maint. Org.</v>
          </cell>
          <cell r="V1025" t="str">
            <v>UNITED STATES OF AMERICA</v>
          </cell>
          <cell r="W1025" t="str">
            <v>NEW YORK STOCK EXCHANGE</v>
          </cell>
          <cell r="Y1025" t="str">
            <v>U.S. Dollar</v>
          </cell>
          <cell r="AJ1025" t="str">
            <v>E</v>
          </cell>
        </row>
        <row r="1026">
          <cell r="A1026" t="str">
            <v>T-SIH</v>
          </cell>
          <cell r="B1026" t="str">
            <v>Sun International Hotels</v>
          </cell>
          <cell r="C1026" t="str">
            <v>STK</v>
          </cell>
          <cell r="D1026">
            <v>1</v>
          </cell>
          <cell r="F1026" t="str">
            <v>NYSE</v>
          </cell>
          <cell r="G1026" t="str">
            <v>CASI</v>
          </cell>
          <cell r="H1026" t="str">
            <v>USA</v>
          </cell>
          <cell r="N1026" t="str">
            <v>T-SIH</v>
          </cell>
          <cell r="R1026" t="str">
            <v>USD</v>
          </cell>
          <cell r="S1026" t="str">
            <v>Stock</v>
          </cell>
          <cell r="U1026" t="str">
            <v>Casinos</v>
          </cell>
          <cell r="V1026" t="str">
            <v>UNITED STATES OF AMERICA</v>
          </cell>
          <cell r="W1026" t="str">
            <v>NEW YORK STOCK EXCHANGE</v>
          </cell>
          <cell r="Y1026" t="str">
            <v>U.S. Dollar</v>
          </cell>
          <cell r="AJ1026" t="str">
            <v>E</v>
          </cell>
          <cell r="AR1026" t="str">
            <v>T-SIH</v>
          </cell>
        </row>
        <row r="1027">
          <cell r="A1027" t="str">
            <v>T-SIR</v>
          </cell>
          <cell r="B1027" t="str">
            <v>Sirrom Capital Corp.</v>
          </cell>
          <cell r="C1027" t="str">
            <v>STK</v>
          </cell>
          <cell r="D1027">
            <v>1</v>
          </cell>
          <cell r="F1027" t="str">
            <v>NYSE</v>
          </cell>
          <cell r="G1027" t="str">
            <v>FINL</v>
          </cell>
          <cell r="H1027" t="str">
            <v>USA</v>
          </cell>
          <cell r="N1027" t="str">
            <v>T-SIR</v>
          </cell>
          <cell r="R1027" t="str">
            <v>USD</v>
          </cell>
          <cell r="S1027" t="str">
            <v>Stock</v>
          </cell>
          <cell r="U1027" t="str">
            <v>Financial</v>
          </cell>
          <cell r="V1027" t="str">
            <v>UNITED STATES OF AMERICA</v>
          </cell>
          <cell r="W1027" t="str">
            <v>NEW YORK STOCK EXCHANGE</v>
          </cell>
          <cell r="Y1027" t="str">
            <v>U.S. Dollar</v>
          </cell>
          <cell r="AJ1027" t="str">
            <v>E</v>
          </cell>
          <cell r="AR1027" t="str">
            <v>T-SIR</v>
          </cell>
        </row>
        <row r="1028">
          <cell r="A1028" t="str">
            <v>T-SIR.FE</v>
          </cell>
          <cell r="B1028" t="str">
            <v>SIR June 1998 25 Calls</v>
          </cell>
          <cell r="C1028" t="str">
            <v>CAL</v>
          </cell>
          <cell r="D1028">
            <v>100</v>
          </cell>
          <cell r="F1028" t="str">
            <v>NYSE</v>
          </cell>
          <cell r="G1028" t="str">
            <v>FINL</v>
          </cell>
          <cell r="H1028" t="str">
            <v>USA</v>
          </cell>
          <cell r="N1028" t="str">
            <v>T-SIR.FE</v>
          </cell>
          <cell r="O1028">
            <v>25</v>
          </cell>
          <cell r="P1028">
            <v>35965</v>
          </cell>
          <cell r="Q1028" t="str">
            <v>T-SIR</v>
          </cell>
          <cell r="R1028" t="str">
            <v>USD</v>
          </cell>
          <cell r="S1028" t="str">
            <v>Call Option</v>
          </cell>
          <cell r="U1028" t="str">
            <v>Financial</v>
          </cell>
          <cell r="V1028" t="str">
            <v>UNITED STATES OF AMERICA</v>
          </cell>
          <cell r="W1028" t="str">
            <v>NEW YORK STOCK EXCHANGE</v>
          </cell>
          <cell r="Y1028" t="str">
            <v>U.S. Dollar</v>
          </cell>
          <cell r="AJ1028" t="str">
            <v>E</v>
          </cell>
          <cell r="AR1028" t="str">
            <v>T-SIR.FE</v>
          </cell>
        </row>
        <row r="1029">
          <cell r="A1029" t="str">
            <v>T-SIR.FF</v>
          </cell>
          <cell r="B1029" t="str">
            <v>SIR Jun 1998 30 Calls</v>
          </cell>
          <cell r="C1029" t="str">
            <v>CAL</v>
          </cell>
          <cell r="D1029">
            <v>100</v>
          </cell>
          <cell r="F1029" t="str">
            <v>NYSE</v>
          </cell>
          <cell r="G1029" t="str">
            <v>FINL</v>
          </cell>
          <cell r="H1029" t="str">
            <v>USA</v>
          </cell>
          <cell r="N1029" t="str">
            <v>T-SIR.FF</v>
          </cell>
          <cell r="O1029">
            <v>30</v>
          </cell>
          <cell r="P1029">
            <v>35965</v>
          </cell>
          <cell r="Q1029" t="str">
            <v>T-SIR</v>
          </cell>
          <cell r="R1029" t="str">
            <v>USD</v>
          </cell>
          <cell r="S1029" t="str">
            <v>Call Option</v>
          </cell>
          <cell r="U1029" t="str">
            <v>Financial</v>
          </cell>
          <cell r="V1029" t="str">
            <v>UNITED STATES OF AMERICA</v>
          </cell>
          <cell r="W1029" t="str">
            <v>NEW YORK STOCK EXCHANGE</v>
          </cell>
          <cell r="Y1029" t="str">
            <v>U.S. Dollar</v>
          </cell>
          <cell r="AJ1029" t="str">
            <v>E</v>
          </cell>
          <cell r="AR1029" t="str">
            <v>T-SIR.FF</v>
          </cell>
        </row>
        <row r="1030">
          <cell r="A1030" t="str">
            <v>T-SIR.GE</v>
          </cell>
          <cell r="B1030" t="str">
            <v>SIR Jul 1998 25 Calls</v>
          </cell>
          <cell r="C1030" t="str">
            <v>CAL</v>
          </cell>
          <cell r="D1030">
            <v>100</v>
          </cell>
          <cell r="F1030" t="str">
            <v>NYSE</v>
          </cell>
          <cell r="G1030" t="str">
            <v>FINL</v>
          </cell>
          <cell r="H1030" t="str">
            <v>USA</v>
          </cell>
          <cell r="N1030" t="str">
            <v>T-SIR.GE</v>
          </cell>
          <cell r="O1030">
            <v>25</v>
          </cell>
          <cell r="P1030">
            <v>35993</v>
          </cell>
          <cell r="Q1030" t="str">
            <v>T-SIR</v>
          </cell>
          <cell r="R1030" t="str">
            <v>USD</v>
          </cell>
          <cell r="S1030" t="str">
            <v>Call Option</v>
          </cell>
          <cell r="U1030" t="str">
            <v>Financial</v>
          </cell>
          <cell r="V1030" t="str">
            <v>UNITED STATES OF AMERICA</v>
          </cell>
          <cell r="W1030" t="str">
            <v>NEW YORK STOCK EXCHANGE</v>
          </cell>
          <cell r="Y1030" t="str">
            <v>U.S. Dollar</v>
          </cell>
          <cell r="AJ1030" t="str">
            <v>E</v>
          </cell>
          <cell r="AR1030" t="str">
            <v>T-SIR.GE</v>
          </cell>
        </row>
        <row r="1031">
          <cell r="A1031" t="str">
            <v>T-SKAI</v>
          </cell>
          <cell r="B1031" t="str">
            <v>Skylink America, Inc.</v>
          </cell>
          <cell r="C1031" t="str">
            <v>STK</v>
          </cell>
          <cell r="D1031">
            <v>1</v>
          </cell>
          <cell r="F1031" t="str">
            <v>OTC</v>
          </cell>
          <cell r="G1031" t="str">
            <v>TECH</v>
          </cell>
          <cell r="H1031" t="str">
            <v>USA</v>
          </cell>
          <cell r="N1031" t="str">
            <v>T-SKAI</v>
          </cell>
          <cell r="R1031" t="str">
            <v>USD</v>
          </cell>
          <cell r="S1031" t="str">
            <v>Stock</v>
          </cell>
          <cell r="U1031" t="str">
            <v>Technology</v>
          </cell>
          <cell r="V1031" t="str">
            <v>UNITED STATES OF AMERICA</v>
          </cell>
          <cell r="W1031" t="str">
            <v>OVER THE COUNTER</v>
          </cell>
          <cell r="Y1031" t="str">
            <v>U.S. Dollar</v>
          </cell>
          <cell r="AJ1031" t="str">
            <v>E</v>
          </cell>
        </row>
        <row r="1032">
          <cell r="A1032" t="str">
            <v>T-SKYM</v>
          </cell>
          <cell r="B1032" t="str">
            <v>Skymall</v>
          </cell>
          <cell r="C1032" t="str">
            <v>STK</v>
          </cell>
          <cell r="D1032">
            <v>1</v>
          </cell>
          <cell r="F1032" t="str">
            <v>NYSE</v>
          </cell>
          <cell r="G1032" t="str">
            <v>RETA</v>
          </cell>
          <cell r="H1032" t="str">
            <v>USA</v>
          </cell>
          <cell r="N1032" t="str">
            <v>T-SKYM</v>
          </cell>
          <cell r="R1032" t="str">
            <v>USD</v>
          </cell>
          <cell r="S1032" t="str">
            <v>Stock</v>
          </cell>
          <cell r="U1032" t="str">
            <v>Retail &amp; Apparel</v>
          </cell>
          <cell r="V1032" t="str">
            <v>UNITED STATES OF AMERICA</v>
          </cell>
          <cell r="W1032" t="str">
            <v>NEW YORK STOCK EXCHANGE</v>
          </cell>
          <cell r="Y1032" t="str">
            <v>U.S. Dollar</v>
          </cell>
          <cell r="AJ1032" t="str">
            <v>E</v>
          </cell>
          <cell r="AR1032" t="str">
            <v>T-SKYM</v>
          </cell>
        </row>
        <row r="1033">
          <cell r="A1033" t="str">
            <v>T-SKYW</v>
          </cell>
          <cell r="B1033" t="str">
            <v>SkyWest, Inc.</v>
          </cell>
          <cell r="C1033" t="str">
            <v>STK</v>
          </cell>
          <cell r="D1033">
            <v>1</v>
          </cell>
          <cell r="F1033" t="str">
            <v>OTC</v>
          </cell>
          <cell r="G1033" t="str">
            <v>AIRL</v>
          </cell>
          <cell r="H1033" t="str">
            <v>USA</v>
          </cell>
          <cell r="N1033" t="str">
            <v>T-SKYW</v>
          </cell>
          <cell r="R1033" t="str">
            <v>USD</v>
          </cell>
          <cell r="S1033" t="str">
            <v>Stock</v>
          </cell>
          <cell r="U1033" t="str">
            <v>Airlines</v>
          </cell>
          <cell r="V1033" t="str">
            <v>UNITED STATES OF AMERICA</v>
          </cell>
          <cell r="W1033" t="str">
            <v>OVER THE COUNTER</v>
          </cell>
          <cell r="Y1033" t="str">
            <v>U.S. Dollar</v>
          </cell>
          <cell r="AJ1033" t="str">
            <v>E</v>
          </cell>
        </row>
        <row r="1034">
          <cell r="A1034" t="str">
            <v>T-SLCFF</v>
          </cell>
          <cell r="B1034" t="str">
            <v>Slocan Forest Products, Ltd.</v>
          </cell>
          <cell r="C1034" t="str">
            <v>STK</v>
          </cell>
          <cell r="D1034">
            <v>1</v>
          </cell>
          <cell r="F1034" t="str">
            <v>OTC</v>
          </cell>
          <cell r="G1034" t="str">
            <v>PAPR</v>
          </cell>
          <cell r="H1034" t="str">
            <v>USA</v>
          </cell>
          <cell r="N1034" t="str">
            <v>T-SLCFF</v>
          </cell>
          <cell r="R1034" t="str">
            <v>USD</v>
          </cell>
          <cell r="S1034" t="str">
            <v>Stock</v>
          </cell>
          <cell r="U1034" t="str">
            <v>Paper</v>
          </cell>
          <cell r="V1034" t="str">
            <v>UNITED STATES OF AMERICA</v>
          </cell>
          <cell r="W1034" t="str">
            <v>OVER THE COUNTER</v>
          </cell>
          <cell r="Y1034" t="str">
            <v>U.S. Dollar</v>
          </cell>
          <cell r="AJ1034" t="str">
            <v>E</v>
          </cell>
        </row>
        <row r="1035">
          <cell r="A1035" t="str">
            <v>T-SLI</v>
          </cell>
          <cell r="B1035" t="str">
            <v>SLI Inc. (was CHML)</v>
          </cell>
          <cell r="C1035" t="str">
            <v>STK</v>
          </cell>
          <cell r="D1035">
            <v>1</v>
          </cell>
          <cell r="F1035" t="str">
            <v>NYSE</v>
          </cell>
          <cell r="G1035" t="str">
            <v>MANU</v>
          </cell>
          <cell r="H1035" t="str">
            <v>USA</v>
          </cell>
          <cell r="N1035" t="str">
            <v>T-SLI</v>
          </cell>
          <cell r="R1035" t="str">
            <v>USD</v>
          </cell>
          <cell r="S1035" t="str">
            <v>Stock</v>
          </cell>
          <cell r="U1035" t="str">
            <v>Manufacturing</v>
          </cell>
          <cell r="V1035" t="str">
            <v>UNITED STATES OF AMERICA</v>
          </cell>
          <cell r="W1035" t="str">
            <v>NEW YORK STOCK EXCHANGE</v>
          </cell>
          <cell r="Y1035" t="str">
            <v>U.S. Dollar</v>
          </cell>
          <cell r="AJ1035" t="str">
            <v>E</v>
          </cell>
          <cell r="AR1035" t="str">
            <v>T-SLI</v>
          </cell>
        </row>
        <row r="1036">
          <cell r="A1036" t="str">
            <v>T-SLOT</v>
          </cell>
          <cell r="B1036" t="str">
            <v>Anchor Gaming</v>
          </cell>
          <cell r="C1036" t="str">
            <v>STK</v>
          </cell>
          <cell r="D1036">
            <v>1</v>
          </cell>
          <cell r="F1036" t="str">
            <v>OTC</v>
          </cell>
          <cell r="G1036" t="str">
            <v>GAME</v>
          </cell>
          <cell r="H1036" t="str">
            <v>USA</v>
          </cell>
          <cell r="J1036" t="str">
            <v>033037102</v>
          </cell>
          <cell r="N1036" t="str">
            <v>T-SLOT</v>
          </cell>
          <cell r="R1036" t="str">
            <v>USD</v>
          </cell>
          <cell r="S1036" t="str">
            <v>Stock</v>
          </cell>
          <cell r="U1036" t="str">
            <v>Gaming Equipment</v>
          </cell>
          <cell r="V1036" t="str">
            <v>UNITED STATES OF AMERICA</v>
          </cell>
          <cell r="W1036" t="str">
            <v>OVER THE COUNTER</v>
          </cell>
          <cell r="Y1036" t="str">
            <v>U.S. Dollar</v>
          </cell>
          <cell r="AJ1036" t="str">
            <v>E</v>
          </cell>
          <cell r="AR1036" t="str">
            <v>T-SLOT</v>
          </cell>
        </row>
        <row r="1037">
          <cell r="A1037" t="str">
            <v>T-SMK</v>
          </cell>
          <cell r="B1037" t="str">
            <v>SMTEK International (was DDL)</v>
          </cell>
          <cell r="C1037" t="str">
            <v>STK</v>
          </cell>
          <cell r="D1037">
            <v>1</v>
          </cell>
          <cell r="F1037" t="str">
            <v>NYSE</v>
          </cell>
          <cell r="G1037" t="str">
            <v>TECH</v>
          </cell>
          <cell r="H1037" t="str">
            <v>USA</v>
          </cell>
          <cell r="N1037" t="str">
            <v>T-SMK</v>
          </cell>
          <cell r="R1037" t="str">
            <v>USD</v>
          </cell>
          <cell r="S1037" t="str">
            <v>Stock</v>
          </cell>
          <cell r="U1037" t="str">
            <v>Technology</v>
          </cell>
          <cell r="V1037" t="str">
            <v>UNITED STATES OF AMERICA</v>
          </cell>
          <cell r="W1037" t="str">
            <v>NEW YORK STOCK EXCHANGE</v>
          </cell>
          <cell r="Y1037" t="str">
            <v>U.S. Dollar</v>
          </cell>
          <cell r="AJ1037" t="str">
            <v>E</v>
          </cell>
          <cell r="AR1037" t="str">
            <v>T-SMK</v>
          </cell>
        </row>
        <row r="1038">
          <cell r="A1038" t="str">
            <v>T-SNQ.CH</v>
          </cell>
          <cell r="B1038" t="str">
            <v>SPYN Mar 1998 40 Calls</v>
          </cell>
          <cell r="C1038" t="str">
            <v>CAL</v>
          </cell>
          <cell r="D1038">
            <v>100</v>
          </cell>
          <cell r="F1038" t="str">
            <v>NYSE</v>
          </cell>
          <cell r="G1038" t="str">
            <v>HEAL</v>
          </cell>
          <cell r="H1038" t="str">
            <v>USA</v>
          </cell>
          <cell r="N1038" t="str">
            <v>T-SNQ.CH</v>
          </cell>
          <cell r="O1038">
            <v>40</v>
          </cell>
          <cell r="P1038">
            <v>35875</v>
          </cell>
          <cell r="Q1038" t="str">
            <v>T-SPYN</v>
          </cell>
          <cell r="R1038" t="str">
            <v>USD</v>
          </cell>
          <cell r="S1038" t="str">
            <v>Call Option</v>
          </cell>
          <cell r="U1038" t="str">
            <v>Healthcare</v>
          </cell>
          <cell r="V1038" t="str">
            <v>UNITED STATES OF AMERICA</v>
          </cell>
          <cell r="W1038" t="str">
            <v>NEW YORK STOCK EXCHANGE</v>
          </cell>
          <cell r="Y1038" t="str">
            <v>U.S. Dollar</v>
          </cell>
          <cell r="AJ1038" t="str">
            <v>E</v>
          </cell>
          <cell r="AR1038" t="str">
            <v>T-SNQ.CH</v>
          </cell>
        </row>
        <row r="1039">
          <cell r="A1039" t="str">
            <v>T-SNQ.CI</v>
          </cell>
          <cell r="B1039" t="str">
            <v>SPYN Mar 1998 45 Calls</v>
          </cell>
          <cell r="C1039" t="str">
            <v>CAL</v>
          </cell>
          <cell r="D1039">
            <v>100</v>
          </cell>
          <cell r="F1039" t="str">
            <v>NYSE</v>
          </cell>
          <cell r="G1039" t="str">
            <v>HEAL</v>
          </cell>
          <cell r="H1039" t="str">
            <v>USA</v>
          </cell>
          <cell r="N1039" t="str">
            <v>T-SNQ.CI</v>
          </cell>
          <cell r="O1039">
            <v>45</v>
          </cell>
          <cell r="P1039">
            <v>35874</v>
          </cell>
          <cell r="Q1039" t="str">
            <v>T-SPYN</v>
          </cell>
          <cell r="R1039" t="str">
            <v>USD</v>
          </cell>
          <cell r="S1039" t="str">
            <v>Call Option</v>
          </cell>
          <cell r="U1039" t="str">
            <v>Healthcare</v>
          </cell>
          <cell r="V1039" t="str">
            <v>UNITED STATES OF AMERICA</v>
          </cell>
          <cell r="W1039" t="str">
            <v>NEW YORK STOCK EXCHANGE</v>
          </cell>
          <cell r="Y1039" t="str">
            <v>U.S. Dollar</v>
          </cell>
          <cell r="AJ1039" t="str">
            <v>E</v>
          </cell>
          <cell r="AR1039" t="str">
            <v>T-SNQ.CI</v>
          </cell>
        </row>
        <row r="1040">
          <cell r="A1040" t="str">
            <v>T-SNQ.GH</v>
          </cell>
          <cell r="B1040" t="str">
            <v>SPYN Jul 1997 40 Calls</v>
          </cell>
          <cell r="C1040" t="str">
            <v>CAL</v>
          </cell>
          <cell r="D1040">
            <v>100</v>
          </cell>
          <cell r="F1040" t="str">
            <v>NYSE</v>
          </cell>
          <cell r="G1040" t="str">
            <v>HEAL</v>
          </cell>
          <cell r="H1040" t="str">
            <v>USA</v>
          </cell>
          <cell r="N1040" t="str">
            <v>T-SNQ.GH</v>
          </cell>
          <cell r="O1040">
            <v>40</v>
          </cell>
          <cell r="P1040">
            <v>35629</v>
          </cell>
          <cell r="Q1040" t="str">
            <v>T-SPYN</v>
          </cell>
          <cell r="R1040" t="str">
            <v>USD</v>
          </cell>
          <cell r="S1040" t="str">
            <v>Call Option</v>
          </cell>
          <cell r="U1040" t="str">
            <v>Healthcare</v>
          </cell>
          <cell r="V1040" t="str">
            <v>UNITED STATES OF AMERICA</v>
          </cell>
          <cell r="W1040" t="str">
            <v>NEW YORK STOCK EXCHANGE</v>
          </cell>
          <cell r="Y1040" t="str">
            <v>U.S. Dollar</v>
          </cell>
          <cell r="AJ1040" t="str">
            <v>E</v>
          </cell>
          <cell r="AR1040" t="str">
            <v>T-SNQ.GH</v>
          </cell>
        </row>
        <row r="1041">
          <cell r="A1041" t="str">
            <v>T-SNQ.HH</v>
          </cell>
          <cell r="B1041" t="str">
            <v>SPYN Aug 1997 40 Calls</v>
          </cell>
          <cell r="C1041" t="str">
            <v>CAL</v>
          </cell>
          <cell r="D1041">
            <v>100</v>
          </cell>
          <cell r="F1041" t="str">
            <v>NYSE</v>
          </cell>
          <cell r="G1041" t="str">
            <v>HEAL</v>
          </cell>
          <cell r="H1041" t="str">
            <v>USA</v>
          </cell>
          <cell r="N1041" t="str">
            <v>T-SNQ.HH</v>
          </cell>
          <cell r="O1041">
            <v>40</v>
          </cell>
          <cell r="P1041">
            <v>35657</v>
          </cell>
          <cell r="Q1041" t="str">
            <v>T-SPYN</v>
          </cell>
          <cell r="R1041" t="str">
            <v>USD</v>
          </cell>
          <cell r="S1041" t="str">
            <v>Call Option</v>
          </cell>
          <cell r="U1041" t="str">
            <v>Healthcare</v>
          </cell>
          <cell r="V1041" t="str">
            <v>UNITED STATES OF AMERICA</v>
          </cell>
          <cell r="W1041" t="str">
            <v>NEW YORK STOCK EXCHANGE</v>
          </cell>
          <cell r="Y1041" t="str">
            <v>U.S. Dollar</v>
          </cell>
          <cell r="AJ1041" t="str">
            <v>E</v>
          </cell>
          <cell r="AR1041" t="str">
            <v>T-SNQ.HH</v>
          </cell>
        </row>
        <row r="1042">
          <cell r="A1042" t="str">
            <v>T-SNQ.LJ</v>
          </cell>
          <cell r="B1042" t="str">
            <v>SPYN Dec 1997 50 Calls</v>
          </cell>
          <cell r="C1042" t="str">
            <v>CAL</v>
          </cell>
          <cell r="D1042">
            <v>100</v>
          </cell>
          <cell r="F1042" t="str">
            <v>NYSE</v>
          </cell>
          <cell r="G1042" t="str">
            <v>HEAL</v>
          </cell>
          <cell r="H1042" t="str">
            <v>USA</v>
          </cell>
          <cell r="N1042" t="str">
            <v>T-SNQ.LJ</v>
          </cell>
          <cell r="O1042">
            <v>50</v>
          </cell>
          <cell r="P1042">
            <v>35783</v>
          </cell>
          <cell r="Q1042" t="str">
            <v>T-SPYN</v>
          </cell>
          <cell r="R1042" t="str">
            <v>USD</v>
          </cell>
          <cell r="S1042" t="str">
            <v>Call Option</v>
          </cell>
          <cell r="U1042" t="str">
            <v>Healthcare</v>
          </cell>
          <cell r="V1042" t="str">
            <v>UNITED STATES OF AMERICA</v>
          </cell>
          <cell r="W1042" t="str">
            <v>NEW YORK STOCK EXCHANGE</v>
          </cell>
          <cell r="Y1042" t="str">
            <v>U.S. Dollar</v>
          </cell>
          <cell r="AJ1042" t="str">
            <v>E</v>
          </cell>
          <cell r="AR1042" t="str">
            <v>T-SNQ.LJ</v>
          </cell>
        </row>
        <row r="1043">
          <cell r="A1043" t="str">
            <v>T-SNRS</v>
          </cell>
          <cell r="B1043" t="str">
            <v>Sunrise Technologies</v>
          </cell>
          <cell r="C1043" t="str">
            <v>STK</v>
          </cell>
          <cell r="D1043">
            <v>1</v>
          </cell>
          <cell r="F1043" t="str">
            <v>OTC</v>
          </cell>
          <cell r="G1043" t="str">
            <v>MEDS</v>
          </cell>
          <cell r="H1043" t="str">
            <v>USA</v>
          </cell>
          <cell r="N1043" t="str">
            <v>T-SNRS</v>
          </cell>
          <cell r="R1043" t="str">
            <v>USD</v>
          </cell>
          <cell r="S1043" t="str">
            <v>Stock</v>
          </cell>
          <cell r="U1043" t="str">
            <v>Medical Products</v>
          </cell>
          <cell r="V1043" t="str">
            <v>UNITED STATES OF AMERICA</v>
          </cell>
          <cell r="W1043" t="str">
            <v>OVER THE COUNTER</v>
          </cell>
          <cell r="Y1043" t="str">
            <v>U.S. Dollar</v>
          </cell>
          <cell r="AJ1043" t="str">
            <v>E</v>
          </cell>
          <cell r="AR1043" t="str">
            <v>T-SNRS</v>
          </cell>
        </row>
        <row r="1044">
          <cell r="A1044" t="str">
            <v>T-SOC</v>
          </cell>
          <cell r="B1044" t="str">
            <v>Sunbeam Corp</v>
          </cell>
          <cell r="C1044" t="str">
            <v>STK</v>
          </cell>
          <cell r="D1044">
            <v>1</v>
          </cell>
          <cell r="F1044" t="str">
            <v>NYSE</v>
          </cell>
          <cell r="G1044" t="str">
            <v>INDL</v>
          </cell>
          <cell r="H1044" t="str">
            <v>USA</v>
          </cell>
          <cell r="N1044" t="str">
            <v>T-SOC</v>
          </cell>
          <cell r="R1044" t="str">
            <v>USD</v>
          </cell>
          <cell r="S1044" t="str">
            <v>Stock</v>
          </cell>
          <cell r="U1044" t="str">
            <v>Industrial</v>
          </cell>
          <cell r="V1044" t="str">
            <v>UNITED STATES OF AMERICA</v>
          </cell>
          <cell r="W1044" t="str">
            <v>NEW YORK STOCK EXCHANGE</v>
          </cell>
          <cell r="Y1044" t="str">
            <v>U.S. Dollar</v>
          </cell>
          <cell r="AJ1044" t="str">
            <v>E</v>
          </cell>
          <cell r="AR1044" t="str">
            <v>T-SOC</v>
          </cell>
        </row>
        <row r="1045">
          <cell r="A1045" t="str">
            <v>T-SODK</v>
          </cell>
          <cell r="B1045" t="str">
            <v>Sodak Gaming, Inc.</v>
          </cell>
          <cell r="C1045" t="str">
            <v>STK</v>
          </cell>
          <cell r="D1045">
            <v>1</v>
          </cell>
          <cell r="F1045" t="str">
            <v>OTC</v>
          </cell>
          <cell r="G1045" t="str">
            <v>CASI</v>
          </cell>
          <cell r="H1045" t="str">
            <v>USA</v>
          </cell>
          <cell r="J1045" t="str">
            <v>833777105</v>
          </cell>
          <cell r="N1045" t="str">
            <v>T-SODK</v>
          </cell>
          <cell r="R1045" t="str">
            <v>USD</v>
          </cell>
          <cell r="S1045" t="str">
            <v>Stock</v>
          </cell>
          <cell r="U1045" t="str">
            <v>Casinos</v>
          </cell>
          <cell r="V1045" t="str">
            <v>UNITED STATES OF AMERICA</v>
          </cell>
          <cell r="W1045" t="str">
            <v>OVER THE COUNTER</v>
          </cell>
          <cell r="Y1045" t="str">
            <v>U.S. Dollar</v>
          </cell>
          <cell r="AJ1045" t="str">
            <v>E</v>
          </cell>
          <cell r="AR1045" t="str">
            <v>T-SODK</v>
          </cell>
        </row>
        <row r="1046">
          <cell r="A1046" t="str">
            <v>T-SONC</v>
          </cell>
          <cell r="B1046" t="str">
            <v xml:space="preserve">Sonic Corp.     </v>
          </cell>
          <cell r="C1046" t="str">
            <v>STK</v>
          </cell>
          <cell r="D1046">
            <v>1</v>
          </cell>
          <cell r="F1046" t="str">
            <v>OTC</v>
          </cell>
          <cell r="G1046" t="str">
            <v>REST</v>
          </cell>
          <cell r="H1046" t="str">
            <v>USA</v>
          </cell>
          <cell r="N1046" t="str">
            <v>T-SONC</v>
          </cell>
          <cell r="R1046" t="str">
            <v>USD</v>
          </cell>
          <cell r="S1046" t="str">
            <v>Stock</v>
          </cell>
          <cell r="U1046" t="str">
            <v>Restaurants</v>
          </cell>
          <cell r="V1046" t="str">
            <v>UNITED STATES OF AMERICA</v>
          </cell>
          <cell r="W1046" t="str">
            <v>OVER THE COUNTER</v>
          </cell>
          <cell r="Y1046" t="str">
            <v>U.S. Dollar</v>
          </cell>
          <cell r="AJ1046" t="str">
            <v>E</v>
          </cell>
        </row>
        <row r="1047">
          <cell r="A1047" t="str">
            <v>T-SPP</v>
          </cell>
          <cell r="B1047" t="str">
            <v xml:space="preserve">Scott Paper        </v>
          </cell>
          <cell r="C1047" t="str">
            <v>STK</v>
          </cell>
          <cell r="D1047">
            <v>1</v>
          </cell>
          <cell r="F1047" t="str">
            <v>NYSE</v>
          </cell>
          <cell r="G1047" t="str">
            <v>PAPR</v>
          </cell>
          <cell r="H1047" t="str">
            <v>USA</v>
          </cell>
          <cell r="N1047" t="str">
            <v>T-SPP</v>
          </cell>
          <cell r="R1047" t="str">
            <v>USD</v>
          </cell>
          <cell r="S1047" t="str">
            <v>Stock</v>
          </cell>
          <cell r="U1047" t="str">
            <v>Paper</v>
          </cell>
          <cell r="V1047" t="str">
            <v>UNITED STATES OF AMERICA</v>
          </cell>
          <cell r="W1047" t="str">
            <v>NEW YORK STOCK EXCHANGE</v>
          </cell>
          <cell r="Y1047" t="str">
            <v>U.S. Dollar</v>
          </cell>
          <cell r="AJ1047" t="str">
            <v>E</v>
          </cell>
        </row>
        <row r="1048">
          <cell r="A1048" t="str">
            <v>T-SPYN</v>
          </cell>
          <cell r="B1048" t="str">
            <v>Spine Tech</v>
          </cell>
          <cell r="C1048" t="str">
            <v>STK</v>
          </cell>
          <cell r="D1048">
            <v>1</v>
          </cell>
          <cell r="F1048" t="str">
            <v>OTC</v>
          </cell>
          <cell r="G1048" t="str">
            <v>HEAL</v>
          </cell>
          <cell r="H1048" t="str">
            <v>USA</v>
          </cell>
          <cell r="J1048" t="str">
            <v>848927109</v>
          </cell>
          <cell r="N1048" t="str">
            <v>T-SPYN</v>
          </cell>
          <cell r="R1048" t="str">
            <v>USD</v>
          </cell>
          <cell r="S1048" t="str">
            <v>Stock</v>
          </cell>
          <cell r="U1048" t="str">
            <v>Healthcare</v>
          </cell>
          <cell r="V1048" t="str">
            <v>UNITED STATES OF AMERICA</v>
          </cell>
          <cell r="W1048" t="str">
            <v>OVER THE COUNTER</v>
          </cell>
          <cell r="Y1048" t="str">
            <v>U.S. Dollar</v>
          </cell>
          <cell r="AJ1048" t="str">
            <v>E</v>
          </cell>
          <cell r="AR1048" t="str">
            <v>T-SPYN</v>
          </cell>
        </row>
        <row r="1049">
          <cell r="A1049" t="str">
            <v>T-SQS.AW</v>
          </cell>
          <cell r="B1049" t="str">
            <v>Station Casinos Jan 1995 17.5 Calls</v>
          </cell>
          <cell r="C1049" t="str">
            <v>CAL</v>
          </cell>
          <cell r="D1049">
            <v>100</v>
          </cell>
          <cell r="F1049" t="str">
            <v>NYSE</v>
          </cell>
          <cell r="G1049" t="str">
            <v>CASI</v>
          </cell>
          <cell r="H1049" t="str">
            <v>USA</v>
          </cell>
          <cell r="N1049" t="str">
            <v>T-SQS.AW</v>
          </cell>
          <cell r="O1049">
            <v>17.5</v>
          </cell>
          <cell r="P1049">
            <v>34719</v>
          </cell>
          <cell r="Q1049" t="str">
            <v>T-STCI</v>
          </cell>
          <cell r="R1049" t="str">
            <v>USD</v>
          </cell>
          <cell r="S1049" t="str">
            <v>Call Option</v>
          </cell>
          <cell r="U1049" t="str">
            <v>Casinos</v>
          </cell>
          <cell r="V1049" t="str">
            <v>UNITED STATES OF AMERICA</v>
          </cell>
          <cell r="W1049" t="str">
            <v>NEW YORK STOCK EXCHANGE</v>
          </cell>
          <cell r="Y1049" t="str">
            <v>U.S. Dollar</v>
          </cell>
          <cell r="AJ1049" t="str">
            <v>E</v>
          </cell>
          <cell r="AR1049" t="str">
            <v>T-SQS.AW</v>
          </cell>
        </row>
        <row r="1050">
          <cell r="A1050" t="str">
            <v>T-SRR</v>
          </cell>
          <cell r="B1050" t="str">
            <v>Stride Rite Corp</v>
          </cell>
          <cell r="C1050" t="str">
            <v>STK</v>
          </cell>
          <cell r="D1050">
            <v>1</v>
          </cell>
          <cell r="F1050" t="str">
            <v>NYSE</v>
          </cell>
          <cell r="G1050" t="str">
            <v>RETA</v>
          </cell>
          <cell r="H1050" t="str">
            <v>USA</v>
          </cell>
          <cell r="N1050" t="str">
            <v>T-SRR</v>
          </cell>
          <cell r="R1050" t="str">
            <v>USD</v>
          </cell>
          <cell r="S1050" t="str">
            <v>Stock</v>
          </cell>
          <cell r="U1050" t="str">
            <v>Retail &amp; Apparel</v>
          </cell>
          <cell r="V1050" t="str">
            <v>UNITED STATES OF AMERICA</v>
          </cell>
          <cell r="W1050" t="str">
            <v>NEW YORK STOCK EXCHANGE</v>
          </cell>
          <cell r="Y1050" t="str">
            <v>U.S. Dollar</v>
          </cell>
          <cell r="AJ1050" t="str">
            <v>E</v>
          </cell>
          <cell r="AR1050" t="str">
            <v>T-SRR</v>
          </cell>
        </row>
        <row r="1051">
          <cell r="A1051" t="str">
            <v>T-STAF</v>
          </cell>
          <cell r="B1051" t="str">
            <v>CareerStaff Unlimited</v>
          </cell>
          <cell r="C1051" t="str">
            <v>STK</v>
          </cell>
          <cell r="D1051">
            <v>1</v>
          </cell>
          <cell r="F1051" t="str">
            <v>OTC</v>
          </cell>
          <cell r="G1051" t="str">
            <v>HEAL</v>
          </cell>
          <cell r="H1051" t="str">
            <v>USA</v>
          </cell>
          <cell r="N1051" t="str">
            <v>T-STAF</v>
          </cell>
          <cell r="R1051" t="str">
            <v>USD</v>
          </cell>
          <cell r="S1051" t="str">
            <v>Stock</v>
          </cell>
          <cell r="U1051" t="str">
            <v>Healthcare</v>
          </cell>
          <cell r="V1051" t="str">
            <v>UNITED STATES OF AMERICA</v>
          </cell>
          <cell r="W1051" t="str">
            <v>OVER THE COUNTER</v>
          </cell>
          <cell r="Y1051" t="str">
            <v>U.S. Dollar</v>
          </cell>
          <cell r="AJ1051" t="str">
            <v>E</v>
          </cell>
        </row>
        <row r="1052">
          <cell r="A1052" t="str">
            <v>T-STC</v>
          </cell>
          <cell r="B1052" t="str">
            <v>Stewart Info Services</v>
          </cell>
          <cell r="C1052" t="str">
            <v>STK</v>
          </cell>
          <cell r="D1052">
            <v>1</v>
          </cell>
          <cell r="F1052" t="str">
            <v>NYSE</v>
          </cell>
          <cell r="G1052" t="str">
            <v>FINL</v>
          </cell>
          <cell r="H1052" t="str">
            <v>USA</v>
          </cell>
          <cell r="N1052" t="str">
            <v>T-STC</v>
          </cell>
          <cell r="R1052" t="str">
            <v>USD</v>
          </cell>
          <cell r="S1052" t="str">
            <v>Stock</v>
          </cell>
          <cell r="U1052" t="str">
            <v>Financial</v>
          </cell>
          <cell r="V1052" t="str">
            <v>UNITED STATES OF AMERICA</v>
          </cell>
          <cell r="W1052" t="str">
            <v>NEW YORK STOCK EXCHANGE</v>
          </cell>
          <cell r="Y1052" t="str">
            <v>U.S. Dollar</v>
          </cell>
          <cell r="AJ1052" t="str">
            <v>E</v>
          </cell>
          <cell r="AR1052" t="str">
            <v>T-STC</v>
          </cell>
        </row>
        <row r="1053">
          <cell r="A1053" t="str">
            <v>T-STCI</v>
          </cell>
          <cell r="B1053" t="str">
            <v>Station Casinos</v>
          </cell>
          <cell r="C1053" t="str">
            <v>STK</v>
          </cell>
          <cell r="D1053">
            <v>1</v>
          </cell>
          <cell r="F1053" t="str">
            <v>OTC</v>
          </cell>
          <cell r="G1053" t="str">
            <v>CASI</v>
          </cell>
          <cell r="H1053" t="str">
            <v>USA</v>
          </cell>
          <cell r="N1053" t="str">
            <v>T-STCI</v>
          </cell>
          <cell r="R1053" t="str">
            <v>USD</v>
          </cell>
          <cell r="S1053" t="str">
            <v>Stock</v>
          </cell>
          <cell r="U1053" t="str">
            <v>Casinos</v>
          </cell>
          <cell r="V1053" t="str">
            <v>UNITED STATES OF AMERICA</v>
          </cell>
          <cell r="W1053" t="str">
            <v>OVER THE COUNTER</v>
          </cell>
          <cell r="Y1053" t="str">
            <v>U.S. Dollar</v>
          </cell>
          <cell r="AJ1053" t="str">
            <v>E</v>
          </cell>
        </row>
        <row r="1054">
          <cell r="A1054" t="str">
            <v>T-STHC</v>
          </cell>
          <cell r="B1054" t="str">
            <v>STAT Healthcare</v>
          </cell>
          <cell r="C1054" t="str">
            <v>STK</v>
          </cell>
          <cell r="D1054">
            <v>1</v>
          </cell>
          <cell r="F1054" t="str">
            <v>OTC</v>
          </cell>
          <cell r="G1054" t="str">
            <v>HEAL</v>
          </cell>
          <cell r="H1054" t="str">
            <v>USA</v>
          </cell>
          <cell r="N1054" t="str">
            <v>T-STHC</v>
          </cell>
          <cell r="R1054" t="str">
            <v>USD</v>
          </cell>
          <cell r="S1054" t="str">
            <v>Stock</v>
          </cell>
          <cell r="U1054" t="str">
            <v>Healthcare</v>
          </cell>
          <cell r="V1054" t="str">
            <v>UNITED STATES OF AMERICA</v>
          </cell>
          <cell r="W1054" t="str">
            <v>OVER THE COUNTER</v>
          </cell>
          <cell r="Y1054" t="str">
            <v>U.S. Dollar</v>
          </cell>
          <cell r="AJ1054" t="str">
            <v>E</v>
          </cell>
          <cell r="AR1054" t="str">
            <v>T-STHC</v>
          </cell>
        </row>
        <row r="1055">
          <cell r="A1055" t="str">
            <v>T-STN</v>
          </cell>
          <cell r="B1055" t="str">
            <v>Station Casinos</v>
          </cell>
          <cell r="C1055" t="str">
            <v>STK</v>
          </cell>
          <cell r="D1055">
            <v>1</v>
          </cell>
          <cell r="F1055" t="str">
            <v>NYSE</v>
          </cell>
          <cell r="G1055" t="str">
            <v>CASI</v>
          </cell>
          <cell r="H1055" t="str">
            <v>USA</v>
          </cell>
          <cell r="J1055" t="str">
            <v>857689103</v>
          </cell>
          <cell r="N1055" t="str">
            <v>T-STN</v>
          </cell>
          <cell r="R1055" t="str">
            <v>USD</v>
          </cell>
          <cell r="S1055" t="str">
            <v>Stock</v>
          </cell>
          <cell r="U1055" t="str">
            <v>Casinos</v>
          </cell>
          <cell r="V1055" t="str">
            <v>UNITED STATES OF AMERICA</v>
          </cell>
          <cell r="W1055" t="str">
            <v>NEW YORK STOCK EXCHANGE</v>
          </cell>
          <cell r="Y1055" t="str">
            <v>U.S. Dollar</v>
          </cell>
          <cell r="AJ1055" t="str">
            <v>E</v>
          </cell>
          <cell r="AR1055" t="str">
            <v>T-STN</v>
          </cell>
        </row>
        <row r="1056">
          <cell r="A1056" t="str">
            <v>T-STN.BB</v>
          </cell>
          <cell r="B1056" t="str">
            <v>STN Feb 1999 10 Calls</v>
          </cell>
          <cell r="C1056" t="str">
            <v>CAL</v>
          </cell>
          <cell r="D1056">
            <v>100</v>
          </cell>
          <cell r="F1056" t="str">
            <v>NYSE</v>
          </cell>
          <cell r="G1056" t="str">
            <v>CASI</v>
          </cell>
          <cell r="H1056" t="str">
            <v>USA</v>
          </cell>
          <cell r="N1056" t="str">
            <v>T-STN.BB</v>
          </cell>
          <cell r="O1056">
            <v>10</v>
          </cell>
          <cell r="P1056">
            <v>36210</v>
          </cell>
          <cell r="Q1056" t="str">
            <v>T-STN</v>
          </cell>
          <cell r="R1056" t="str">
            <v>USD</v>
          </cell>
          <cell r="S1056" t="str">
            <v>Call Option</v>
          </cell>
          <cell r="U1056" t="str">
            <v>Casinos</v>
          </cell>
          <cell r="V1056" t="str">
            <v>UNITED STATES OF AMERICA</v>
          </cell>
          <cell r="W1056" t="str">
            <v>NEW YORK STOCK EXCHANGE</v>
          </cell>
          <cell r="Y1056" t="str">
            <v>U.S. Dollar</v>
          </cell>
          <cell r="AJ1056" t="str">
            <v>E</v>
          </cell>
          <cell r="AR1056" t="str">
            <v>T-STN.BB</v>
          </cell>
        </row>
        <row r="1057">
          <cell r="A1057" t="str">
            <v>T-STN.C1</v>
          </cell>
          <cell r="B1057" t="str">
            <v>STN 11/10/97 $7.5156 OTC Calls</v>
          </cell>
          <cell r="C1057" t="str">
            <v>CAL</v>
          </cell>
          <cell r="D1057">
            <v>100</v>
          </cell>
          <cell r="F1057" t="str">
            <v>NYSE</v>
          </cell>
          <cell r="G1057" t="str">
            <v>CASI</v>
          </cell>
          <cell r="H1057" t="str">
            <v>USA</v>
          </cell>
          <cell r="N1057" t="str">
            <v>T-STN.C1</v>
          </cell>
          <cell r="O1057">
            <v>7.5156000000000001</v>
          </cell>
          <cell r="P1057">
            <v>35744</v>
          </cell>
          <cell r="Q1057" t="str">
            <v>T-STN</v>
          </cell>
          <cell r="R1057" t="str">
            <v>USD</v>
          </cell>
          <cell r="S1057" t="str">
            <v>Call Option</v>
          </cell>
          <cell r="U1057" t="str">
            <v>Casinos</v>
          </cell>
          <cell r="V1057" t="str">
            <v>UNITED STATES OF AMERICA</v>
          </cell>
          <cell r="W1057" t="str">
            <v>NEW YORK STOCK EXCHANGE</v>
          </cell>
          <cell r="Y1057" t="str">
            <v>U.S. Dollar</v>
          </cell>
          <cell r="AJ1057" t="str">
            <v>E</v>
          </cell>
          <cell r="AR1057" t="str">
            <v>T-STN.C1</v>
          </cell>
        </row>
        <row r="1058">
          <cell r="A1058" t="str">
            <v>T-STN.MB</v>
          </cell>
          <cell r="B1058" t="str">
            <v>STN Jan 1999 10 Puts</v>
          </cell>
          <cell r="C1058" t="str">
            <v>PUT</v>
          </cell>
          <cell r="D1058">
            <v>100</v>
          </cell>
          <cell r="F1058" t="str">
            <v>NYSE</v>
          </cell>
          <cell r="G1058" t="str">
            <v>CASI</v>
          </cell>
          <cell r="H1058" t="str">
            <v>USA</v>
          </cell>
          <cell r="N1058" t="str">
            <v>T-STN.MB</v>
          </cell>
          <cell r="O1058">
            <v>10</v>
          </cell>
          <cell r="P1058">
            <v>36175</v>
          </cell>
          <cell r="Q1058" t="str">
            <v>T-STN</v>
          </cell>
          <cell r="R1058" t="str">
            <v>USD</v>
          </cell>
          <cell r="S1058" t="str">
            <v>Put Option</v>
          </cell>
          <cell r="U1058" t="str">
            <v>Casinos</v>
          </cell>
          <cell r="V1058" t="str">
            <v>UNITED STATES OF AMERICA</v>
          </cell>
          <cell r="W1058" t="str">
            <v>NEW YORK STOCK EXCHANGE</v>
          </cell>
          <cell r="Y1058" t="str">
            <v>U.S. Dollar</v>
          </cell>
          <cell r="AJ1058" t="str">
            <v>E</v>
          </cell>
          <cell r="AR1058" t="str">
            <v>T-STN.MB</v>
          </cell>
        </row>
        <row r="1059">
          <cell r="A1059" t="str">
            <v>T-STN.P</v>
          </cell>
          <cell r="B1059" t="str">
            <v>Station Casinos 7% 12/31/49 Conv Pref</v>
          </cell>
          <cell r="C1059" t="str">
            <v>STK</v>
          </cell>
          <cell r="D1059">
            <v>1</v>
          </cell>
          <cell r="F1059" t="str">
            <v>NYSE</v>
          </cell>
          <cell r="G1059" t="str">
            <v>CASI</v>
          </cell>
          <cell r="H1059" t="str">
            <v>USA</v>
          </cell>
          <cell r="N1059" t="str">
            <v>T-STN.P</v>
          </cell>
          <cell r="R1059" t="str">
            <v>USD</v>
          </cell>
          <cell r="S1059" t="str">
            <v>Stock</v>
          </cell>
          <cell r="U1059" t="str">
            <v>Casinos</v>
          </cell>
          <cell r="V1059" t="str">
            <v>UNITED STATES OF AMERICA</v>
          </cell>
          <cell r="W1059" t="str">
            <v>NEW YORK STOCK EXCHANGE</v>
          </cell>
          <cell r="Y1059" t="str">
            <v>U.S. Dollar</v>
          </cell>
          <cell r="AJ1059" t="str">
            <v>E</v>
          </cell>
          <cell r="AR1059" t="str">
            <v>T-STN.P</v>
          </cell>
        </row>
        <row r="1060">
          <cell r="A1060" t="str">
            <v>T-STN.P1</v>
          </cell>
          <cell r="B1060" t="str">
            <v>STN 11/10/97 $7.5156 OTC Puts</v>
          </cell>
          <cell r="C1060" t="str">
            <v>PUT</v>
          </cell>
          <cell r="D1060">
            <v>100</v>
          </cell>
          <cell r="F1060" t="str">
            <v>OTC</v>
          </cell>
          <cell r="G1060" t="str">
            <v>CASI</v>
          </cell>
          <cell r="H1060" t="str">
            <v>USA</v>
          </cell>
          <cell r="N1060" t="str">
            <v>T-STN.P1</v>
          </cell>
          <cell r="O1060">
            <v>7.5156000000000001</v>
          </cell>
          <cell r="P1060">
            <v>35744</v>
          </cell>
          <cell r="Q1060" t="str">
            <v>T-STN</v>
          </cell>
          <cell r="R1060" t="str">
            <v>USD</v>
          </cell>
          <cell r="S1060" t="str">
            <v>Put Option</v>
          </cell>
          <cell r="U1060" t="str">
            <v>Casinos</v>
          </cell>
          <cell r="V1060" t="str">
            <v>UNITED STATES OF AMERICA</v>
          </cell>
          <cell r="W1060" t="str">
            <v>OVER THE COUNTER</v>
          </cell>
          <cell r="Y1060" t="str">
            <v>U.S. Dollar</v>
          </cell>
          <cell r="AJ1060" t="str">
            <v>E</v>
          </cell>
          <cell r="AR1060" t="str">
            <v>T-STN.P1</v>
          </cell>
        </row>
        <row r="1061">
          <cell r="A1061" t="str">
            <v>T-STN.SWAP</v>
          </cell>
          <cell r="B1061" t="str">
            <v>Station Casinos $5 1/8 5/17/00 Swap</v>
          </cell>
          <cell r="C1061" t="str">
            <v>STK</v>
          </cell>
          <cell r="D1061">
            <v>1</v>
          </cell>
          <cell r="F1061" t="str">
            <v>NYSE</v>
          </cell>
          <cell r="G1061" t="str">
            <v>CASI</v>
          </cell>
          <cell r="H1061" t="str">
            <v>USA</v>
          </cell>
          <cell r="N1061" t="str">
            <v>T-STN.SWAP</v>
          </cell>
          <cell r="R1061" t="str">
            <v>USD</v>
          </cell>
          <cell r="S1061" t="str">
            <v>Stock</v>
          </cell>
          <cell r="U1061" t="str">
            <v>Casinos</v>
          </cell>
          <cell r="V1061" t="str">
            <v>UNITED STATES OF AMERICA</v>
          </cell>
          <cell r="W1061" t="str">
            <v>NEW YORK STOCK EXCHANGE</v>
          </cell>
          <cell r="Y1061" t="str">
            <v>U.S. Dollar</v>
          </cell>
          <cell r="AJ1061" t="str">
            <v>E</v>
          </cell>
          <cell r="AR1061" t="str">
            <v>T-STN.SWAP</v>
          </cell>
        </row>
        <row r="1062">
          <cell r="A1062" t="str">
            <v>T-STO</v>
          </cell>
          <cell r="B1062" t="str">
            <v>Stone Container Corp.</v>
          </cell>
          <cell r="C1062" t="str">
            <v>STK</v>
          </cell>
          <cell r="D1062">
            <v>1</v>
          </cell>
          <cell r="F1062" t="str">
            <v>NYSE</v>
          </cell>
          <cell r="G1062" t="str">
            <v>INDL</v>
          </cell>
          <cell r="H1062" t="str">
            <v>USA</v>
          </cell>
          <cell r="N1062" t="str">
            <v>T-STO</v>
          </cell>
          <cell r="R1062" t="str">
            <v>USD</v>
          </cell>
          <cell r="S1062" t="str">
            <v>Stock</v>
          </cell>
          <cell r="U1062" t="str">
            <v>Industrial</v>
          </cell>
          <cell r="V1062" t="str">
            <v>UNITED STATES OF AMERICA</v>
          </cell>
          <cell r="W1062" t="str">
            <v>NEW YORK STOCK EXCHANGE</v>
          </cell>
          <cell r="Y1062" t="str">
            <v>U.S. Dollar</v>
          </cell>
          <cell r="AJ1062" t="str">
            <v>E</v>
          </cell>
        </row>
        <row r="1063">
          <cell r="A1063" t="str">
            <v>T-STYEC</v>
          </cell>
          <cell r="B1063" t="str">
            <v xml:space="preserve">Statordyne Corp. </v>
          </cell>
          <cell r="C1063" t="str">
            <v>STK</v>
          </cell>
          <cell r="D1063">
            <v>1</v>
          </cell>
          <cell r="F1063" t="str">
            <v>OTC</v>
          </cell>
          <cell r="G1063" t="str">
            <v>FINL</v>
          </cell>
          <cell r="H1063" t="str">
            <v>USA</v>
          </cell>
          <cell r="N1063" t="str">
            <v>T-STYEC</v>
          </cell>
          <cell r="R1063" t="str">
            <v>USD</v>
          </cell>
          <cell r="S1063" t="str">
            <v>Stock</v>
          </cell>
          <cell r="U1063" t="str">
            <v>Financial</v>
          </cell>
          <cell r="V1063" t="str">
            <v>UNITED STATES OF AMERICA</v>
          </cell>
          <cell r="W1063" t="str">
            <v>OVER THE COUNTER</v>
          </cell>
          <cell r="Y1063" t="str">
            <v>U.S. Dollar</v>
          </cell>
          <cell r="AJ1063" t="str">
            <v>E</v>
          </cell>
        </row>
        <row r="1064">
          <cell r="A1064" t="str">
            <v>T-SUL</v>
          </cell>
          <cell r="B1064" t="str">
            <v xml:space="preserve">Sulcus Computer </v>
          </cell>
          <cell r="C1064" t="str">
            <v>STK</v>
          </cell>
          <cell r="D1064">
            <v>1</v>
          </cell>
          <cell r="F1064" t="str">
            <v>NYSE</v>
          </cell>
          <cell r="G1064" t="str">
            <v>TECH</v>
          </cell>
          <cell r="H1064" t="str">
            <v>USA</v>
          </cell>
          <cell r="N1064" t="str">
            <v>T-SUL</v>
          </cell>
          <cell r="R1064" t="str">
            <v>USD</v>
          </cell>
          <cell r="S1064" t="str">
            <v>Stock</v>
          </cell>
          <cell r="U1064" t="str">
            <v>Technology</v>
          </cell>
          <cell r="V1064" t="str">
            <v>UNITED STATES OF AMERICA</v>
          </cell>
          <cell r="W1064" t="str">
            <v>NEW YORK STOCK EXCHANGE</v>
          </cell>
          <cell r="Y1064" t="str">
            <v>U.S. Dollar</v>
          </cell>
          <cell r="AJ1064" t="str">
            <v>E</v>
          </cell>
        </row>
        <row r="1065">
          <cell r="A1065" t="str">
            <v>T-SUMC</v>
          </cell>
          <cell r="B1065" t="str">
            <v>Summit Care Corp.</v>
          </cell>
          <cell r="C1065" t="str">
            <v>STK</v>
          </cell>
          <cell r="D1065">
            <v>1</v>
          </cell>
          <cell r="F1065" t="str">
            <v>OTC</v>
          </cell>
          <cell r="G1065" t="str">
            <v>NURH</v>
          </cell>
          <cell r="H1065" t="str">
            <v>USA</v>
          </cell>
          <cell r="N1065" t="str">
            <v>T-SUMC</v>
          </cell>
          <cell r="R1065" t="str">
            <v>USD</v>
          </cell>
          <cell r="S1065" t="str">
            <v>Stock</v>
          </cell>
          <cell r="U1065" t="str">
            <v>Nursing Home</v>
          </cell>
          <cell r="V1065" t="str">
            <v>UNITED STATES OF AMERICA</v>
          </cell>
          <cell r="W1065" t="str">
            <v>OVER THE COUNTER</v>
          </cell>
          <cell r="Y1065" t="str">
            <v>U.S. Dollar</v>
          </cell>
          <cell r="AJ1065" t="str">
            <v>E</v>
          </cell>
        </row>
        <row r="1066">
          <cell r="A1066" t="str">
            <v>T-SUMMIT.75S</v>
          </cell>
          <cell r="B1066" t="str">
            <v>Summit Health 7.5% Exch Sub Notes 4/1/03</v>
          </cell>
          <cell r="C1066" t="str">
            <v>CON</v>
          </cell>
          <cell r="D1066">
            <v>10</v>
          </cell>
          <cell r="F1066" t="str">
            <v>OTC</v>
          </cell>
          <cell r="G1066" t="str">
            <v>HEAL</v>
          </cell>
          <cell r="H1066" t="str">
            <v>USA</v>
          </cell>
          <cell r="N1066" t="str">
            <v>T-SUMMIT.75S</v>
          </cell>
          <cell r="R1066" t="str">
            <v>USD</v>
          </cell>
          <cell r="S1066" t="str">
            <v>Convertible Bonds</v>
          </cell>
          <cell r="U1066" t="str">
            <v>Healthcare</v>
          </cell>
          <cell r="V1066" t="str">
            <v>UNITED STATES OF AMERICA</v>
          </cell>
          <cell r="W1066" t="str">
            <v>OVER THE COUNTER</v>
          </cell>
          <cell r="Y1066" t="str">
            <v>U.S. Dollar</v>
          </cell>
          <cell r="AI1066">
            <v>1000</v>
          </cell>
          <cell r="AJ1066" t="str">
            <v>D</v>
          </cell>
          <cell r="AK1066">
            <v>37712</v>
          </cell>
          <cell r="AL1066">
            <v>34046</v>
          </cell>
          <cell r="AM1066">
            <v>6</v>
          </cell>
          <cell r="AN1066" t="str">
            <v>360</v>
          </cell>
          <cell r="AO1066" t="str">
            <v>30/360</v>
          </cell>
          <cell r="AP1066">
            <v>7.5</v>
          </cell>
          <cell r="AQ1066">
            <v>34243</v>
          </cell>
          <cell r="AR1066" t="str">
            <v>T-SUMMIT.75S</v>
          </cell>
        </row>
        <row r="1067">
          <cell r="A1067" t="str">
            <v>T-SUPR</v>
          </cell>
          <cell r="B1067" t="str">
            <v>Superior Services</v>
          </cell>
          <cell r="C1067" t="str">
            <v>STK</v>
          </cell>
          <cell r="D1067">
            <v>1</v>
          </cell>
          <cell r="F1067" t="str">
            <v>OTC</v>
          </cell>
          <cell r="G1067" t="str">
            <v>WAST</v>
          </cell>
          <cell r="H1067" t="str">
            <v>USA</v>
          </cell>
          <cell r="N1067" t="str">
            <v>T-SUPR</v>
          </cell>
          <cell r="R1067" t="str">
            <v>USD</v>
          </cell>
          <cell r="S1067" t="str">
            <v>Stock</v>
          </cell>
          <cell r="U1067" t="str">
            <v>Solid Waste Disposal</v>
          </cell>
          <cell r="V1067" t="str">
            <v>UNITED STATES OF AMERICA</v>
          </cell>
          <cell r="W1067" t="str">
            <v>OVER THE COUNTER</v>
          </cell>
          <cell r="Y1067" t="str">
            <v>U.S. Dollar</v>
          </cell>
          <cell r="AJ1067" t="str">
            <v>E</v>
          </cell>
          <cell r="AR1067" t="str">
            <v>T-SUPR</v>
          </cell>
        </row>
        <row r="1068">
          <cell r="A1068" t="str">
            <v>T-SWVA</v>
          </cell>
          <cell r="B1068" t="str">
            <v>Steel of West Virginia, Inc.</v>
          </cell>
          <cell r="C1068" t="str">
            <v>STK</v>
          </cell>
          <cell r="D1068">
            <v>1</v>
          </cell>
          <cell r="F1068" t="str">
            <v>OTC</v>
          </cell>
          <cell r="G1068" t="str">
            <v>METL</v>
          </cell>
          <cell r="H1068" t="str">
            <v>USA</v>
          </cell>
          <cell r="N1068" t="str">
            <v>T-SWVA</v>
          </cell>
          <cell r="R1068" t="str">
            <v>USD</v>
          </cell>
          <cell r="S1068" t="str">
            <v>Stock</v>
          </cell>
          <cell r="U1068" t="str">
            <v>Metals</v>
          </cell>
          <cell r="V1068" t="str">
            <v>UNITED STATES OF AMERICA</v>
          </cell>
          <cell r="W1068" t="str">
            <v>OVER THE COUNTER</v>
          </cell>
          <cell r="Y1068" t="str">
            <v>U.S. Dollar</v>
          </cell>
          <cell r="AJ1068" t="str">
            <v>E</v>
          </cell>
        </row>
        <row r="1069">
          <cell r="A1069" t="str">
            <v>T-SYD.AU</v>
          </cell>
          <cell r="B1069" t="str">
            <v>Sydney Harbor Casino Holdings</v>
          </cell>
          <cell r="C1069" t="str">
            <v>STK</v>
          </cell>
          <cell r="D1069">
            <v>1</v>
          </cell>
          <cell r="F1069" t="str">
            <v>OTC</v>
          </cell>
          <cell r="G1069" t="str">
            <v>CASI</v>
          </cell>
          <cell r="H1069" t="str">
            <v>USA</v>
          </cell>
          <cell r="N1069" t="str">
            <v>T-SYD.AU</v>
          </cell>
          <cell r="R1069" t="str">
            <v>USD</v>
          </cell>
          <cell r="S1069" t="str">
            <v>Stock</v>
          </cell>
          <cell r="U1069" t="str">
            <v>Casinos</v>
          </cell>
          <cell r="V1069" t="str">
            <v>UNITED STATES OF AMERICA</v>
          </cell>
          <cell r="W1069" t="str">
            <v>OVER THE COUNTER</v>
          </cell>
          <cell r="Y1069" t="str">
            <v>U.S. Dollar</v>
          </cell>
          <cell r="AJ1069" t="str">
            <v>E</v>
          </cell>
          <cell r="AR1069" t="str">
            <v>T-SYD.AU</v>
          </cell>
        </row>
        <row r="1070">
          <cell r="A1070" t="str">
            <v>T-SYKE</v>
          </cell>
          <cell r="B1070" t="str">
            <v>Sykes Enterprises</v>
          </cell>
          <cell r="C1070" t="str">
            <v>STK</v>
          </cell>
          <cell r="D1070">
            <v>1</v>
          </cell>
          <cell r="F1070" t="str">
            <v>OTC</v>
          </cell>
          <cell r="G1070" t="str">
            <v>SOFT</v>
          </cell>
          <cell r="H1070" t="str">
            <v>USA</v>
          </cell>
          <cell r="N1070" t="str">
            <v>T-SYKE</v>
          </cell>
          <cell r="R1070" t="str">
            <v>USD</v>
          </cell>
          <cell r="S1070" t="str">
            <v>Stock</v>
          </cell>
          <cell r="U1070" t="str">
            <v>Software</v>
          </cell>
          <cell r="V1070" t="str">
            <v>UNITED STATES OF AMERICA</v>
          </cell>
          <cell r="W1070" t="str">
            <v>OVER THE COUNTER</v>
          </cell>
          <cell r="Y1070" t="str">
            <v>U.S. Dollar</v>
          </cell>
          <cell r="AJ1070" t="str">
            <v>E</v>
          </cell>
          <cell r="AR1070" t="str">
            <v>T-SYKE</v>
          </cell>
        </row>
        <row r="1071">
          <cell r="A1071" t="str">
            <v>T-SYSF</v>
          </cell>
          <cell r="B1071" t="str">
            <v>Systemsoft Corp.</v>
          </cell>
          <cell r="C1071" t="str">
            <v>STK</v>
          </cell>
          <cell r="D1071">
            <v>1</v>
          </cell>
          <cell r="F1071" t="str">
            <v>OTC</v>
          </cell>
          <cell r="G1071" t="str">
            <v>SOFT</v>
          </cell>
          <cell r="H1071" t="str">
            <v>USA</v>
          </cell>
          <cell r="J1071" t="str">
            <v>871926101</v>
          </cell>
          <cell r="N1071" t="str">
            <v>T-SYSF</v>
          </cell>
          <cell r="R1071" t="str">
            <v>USD</v>
          </cell>
          <cell r="S1071" t="str">
            <v>Stock</v>
          </cell>
          <cell r="U1071" t="str">
            <v>Software</v>
          </cell>
          <cell r="V1071" t="str">
            <v>UNITED STATES OF AMERICA</v>
          </cell>
          <cell r="W1071" t="str">
            <v>OVER THE COUNTER</v>
          </cell>
          <cell r="Y1071" t="str">
            <v>U.S. Dollar</v>
          </cell>
          <cell r="AJ1071" t="str">
            <v>E</v>
          </cell>
          <cell r="AR1071" t="str">
            <v>T-SYSF</v>
          </cell>
        </row>
        <row r="1072">
          <cell r="A1072" t="str">
            <v>T-TACO</v>
          </cell>
          <cell r="B1072" t="str">
            <v>Taco Cabana</v>
          </cell>
          <cell r="C1072" t="str">
            <v>STK</v>
          </cell>
          <cell r="D1072">
            <v>1</v>
          </cell>
          <cell r="F1072" t="str">
            <v>OTC</v>
          </cell>
          <cell r="G1072" t="str">
            <v>REST</v>
          </cell>
          <cell r="H1072" t="str">
            <v>USA</v>
          </cell>
          <cell r="N1072" t="str">
            <v>T-TACO</v>
          </cell>
          <cell r="R1072" t="str">
            <v>USD</v>
          </cell>
          <cell r="S1072" t="str">
            <v>Stock</v>
          </cell>
          <cell r="U1072" t="str">
            <v>Restaurants</v>
          </cell>
          <cell r="V1072" t="str">
            <v>UNITED STATES OF AMERICA</v>
          </cell>
          <cell r="W1072" t="str">
            <v>OVER THE COUNTER</v>
          </cell>
          <cell r="Y1072" t="str">
            <v>U.S. Dollar</v>
          </cell>
          <cell r="AJ1072" t="str">
            <v>E</v>
          </cell>
        </row>
        <row r="1073">
          <cell r="A1073" t="str">
            <v>T-TALK</v>
          </cell>
          <cell r="B1073" t="str">
            <v>Tel-Save Holdings Inc</v>
          </cell>
          <cell r="C1073" t="str">
            <v>STK</v>
          </cell>
          <cell r="D1073">
            <v>1</v>
          </cell>
          <cell r="F1073" t="str">
            <v>OTC</v>
          </cell>
          <cell r="G1073" t="str">
            <v>TECH</v>
          </cell>
          <cell r="H1073" t="str">
            <v>USA</v>
          </cell>
          <cell r="N1073" t="str">
            <v>T-TALK</v>
          </cell>
          <cell r="R1073" t="str">
            <v>USD</v>
          </cell>
          <cell r="S1073" t="str">
            <v>Stock</v>
          </cell>
          <cell r="U1073" t="str">
            <v>Technology</v>
          </cell>
          <cell r="V1073" t="str">
            <v>UNITED STATES OF AMERICA</v>
          </cell>
          <cell r="W1073" t="str">
            <v>OVER THE COUNTER</v>
          </cell>
          <cell r="Y1073" t="str">
            <v>U.S. Dollar</v>
          </cell>
          <cell r="AJ1073" t="str">
            <v>E</v>
          </cell>
          <cell r="AR1073" t="str">
            <v>T-TALK</v>
          </cell>
        </row>
        <row r="1074">
          <cell r="A1074" t="str">
            <v>T-TAN</v>
          </cell>
          <cell r="B1074" t="str">
            <v>Tandy Corp.</v>
          </cell>
          <cell r="C1074" t="str">
            <v>STK</v>
          </cell>
          <cell r="D1074">
            <v>1</v>
          </cell>
          <cell r="F1074" t="str">
            <v>NYSE</v>
          </cell>
          <cell r="G1074" t="str">
            <v>RETA</v>
          </cell>
          <cell r="H1074" t="str">
            <v>USA</v>
          </cell>
          <cell r="N1074" t="str">
            <v>T-TAN</v>
          </cell>
          <cell r="R1074" t="str">
            <v>USD</v>
          </cell>
          <cell r="S1074" t="str">
            <v>Stock</v>
          </cell>
          <cell r="U1074" t="str">
            <v>Retail &amp; Apparel</v>
          </cell>
          <cell r="V1074" t="str">
            <v>UNITED STATES OF AMERICA</v>
          </cell>
          <cell r="W1074" t="str">
            <v>NEW YORK STOCK EXCHANGE</v>
          </cell>
          <cell r="Y1074" t="str">
            <v>U.S. Dollar</v>
          </cell>
          <cell r="AJ1074" t="str">
            <v>E</v>
          </cell>
          <cell r="AR1074" t="str">
            <v>T-TAN</v>
          </cell>
        </row>
        <row r="1075">
          <cell r="A1075" t="str">
            <v>T-TCGI</v>
          </cell>
          <cell r="B1075" t="str">
            <v>Teleport Communications</v>
          </cell>
          <cell r="C1075" t="str">
            <v>STK</v>
          </cell>
          <cell r="D1075">
            <v>1</v>
          </cell>
          <cell r="F1075" t="str">
            <v>OTC</v>
          </cell>
          <cell r="G1075" t="str">
            <v>TECH</v>
          </cell>
          <cell r="H1075" t="str">
            <v>USA</v>
          </cell>
          <cell r="N1075" t="str">
            <v>T-TCGI</v>
          </cell>
          <cell r="R1075" t="str">
            <v>USD</v>
          </cell>
          <cell r="S1075" t="str">
            <v>Stock</v>
          </cell>
          <cell r="U1075" t="str">
            <v>Technology</v>
          </cell>
          <cell r="V1075" t="str">
            <v>UNITED STATES OF AMERICA</v>
          </cell>
          <cell r="W1075" t="str">
            <v>OVER THE COUNTER</v>
          </cell>
          <cell r="Y1075" t="str">
            <v>U.S. Dollar</v>
          </cell>
          <cell r="AJ1075" t="str">
            <v>E</v>
          </cell>
          <cell r="AR1075" t="str">
            <v>T-TCGI</v>
          </cell>
        </row>
        <row r="1076">
          <cell r="A1076" t="str">
            <v>T-TCIAV</v>
          </cell>
          <cell r="B1076" t="str">
            <v>TCI Ventures</v>
          </cell>
          <cell r="C1076" t="str">
            <v>STK</v>
          </cell>
          <cell r="D1076">
            <v>1</v>
          </cell>
          <cell r="F1076" t="str">
            <v>OTC</v>
          </cell>
          <cell r="G1076" t="str">
            <v>ENTM</v>
          </cell>
          <cell r="H1076" t="str">
            <v>USA</v>
          </cell>
          <cell r="N1076" t="str">
            <v>T-TCIAV</v>
          </cell>
          <cell r="R1076" t="str">
            <v>USD</v>
          </cell>
          <cell r="S1076" t="str">
            <v>Stock</v>
          </cell>
          <cell r="U1076" t="str">
            <v>Entertainment</v>
          </cell>
          <cell r="V1076" t="str">
            <v>UNITED STATES OF AMERICA</v>
          </cell>
          <cell r="W1076" t="str">
            <v>OVER THE COUNTER</v>
          </cell>
          <cell r="Y1076" t="str">
            <v>U.S. Dollar</v>
          </cell>
          <cell r="AJ1076" t="str">
            <v>E</v>
          </cell>
          <cell r="AR1076" t="str">
            <v>T-TCIAV</v>
          </cell>
        </row>
        <row r="1077">
          <cell r="A1077" t="str">
            <v>T-TCIVA</v>
          </cell>
          <cell r="B1077" t="str">
            <v>TCI Ventures</v>
          </cell>
          <cell r="C1077" t="str">
            <v>STK</v>
          </cell>
          <cell r="D1077">
            <v>1</v>
          </cell>
          <cell r="F1077" t="str">
            <v>OTC</v>
          </cell>
          <cell r="G1077" t="str">
            <v>ENTM</v>
          </cell>
          <cell r="H1077" t="str">
            <v>USA</v>
          </cell>
          <cell r="N1077" t="str">
            <v>T-TCIVA</v>
          </cell>
          <cell r="R1077" t="str">
            <v>USD</v>
          </cell>
          <cell r="S1077" t="str">
            <v>Stock</v>
          </cell>
          <cell r="U1077" t="str">
            <v>Entertainment</v>
          </cell>
          <cell r="V1077" t="str">
            <v>UNITED STATES OF AMERICA</v>
          </cell>
          <cell r="W1077" t="str">
            <v>OVER THE COUNTER</v>
          </cell>
          <cell r="Y1077" t="str">
            <v>U.S. Dollar</v>
          </cell>
          <cell r="AJ1077" t="str">
            <v>E</v>
          </cell>
          <cell r="AR1077" t="str">
            <v>T-TCIVA</v>
          </cell>
        </row>
        <row r="1078">
          <cell r="A1078" t="str">
            <v>T-TCOMA</v>
          </cell>
          <cell r="B1078" t="str">
            <v>Telecommunications Inc. (TCI)</v>
          </cell>
          <cell r="C1078" t="str">
            <v>STK</v>
          </cell>
          <cell r="D1078">
            <v>1</v>
          </cell>
          <cell r="F1078" t="str">
            <v>OTC</v>
          </cell>
          <cell r="G1078" t="str">
            <v>ENTM</v>
          </cell>
          <cell r="H1078" t="str">
            <v>USA</v>
          </cell>
          <cell r="J1078" t="str">
            <v>87924V101</v>
          </cell>
          <cell r="N1078" t="str">
            <v>T-TCOMA</v>
          </cell>
          <cell r="R1078" t="str">
            <v>USD</v>
          </cell>
          <cell r="S1078" t="str">
            <v>Stock</v>
          </cell>
          <cell r="U1078" t="str">
            <v>Entertainment</v>
          </cell>
          <cell r="V1078" t="str">
            <v>UNITED STATES OF AMERICA</v>
          </cell>
          <cell r="W1078" t="str">
            <v>OVER THE COUNTER</v>
          </cell>
          <cell r="Y1078" t="str">
            <v>U.S. Dollar</v>
          </cell>
          <cell r="AJ1078" t="str">
            <v>E</v>
          </cell>
          <cell r="AR1078" t="str">
            <v>T-TCOMA</v>
          </cell>
        </row>
        <row r="1079">
          <cell r="A1079" t="str">
            <v>T-TCPI</v>
          </cell>
          <cell r="B1079" t="str">
            <v>Tech Chemicals &amp; Products Inc.</v>
          </cell>
          <cell r="C1079" t="str">
            <v>STK</v>
          </cell>
          <cell r="D1079">
            <v>1</v>
          </cell>
          <cell r="F1079" t="str">
            <v>NYSE</v>
          </cell>
          <cell r="G1079" t="str">
            <v>MEDS</v>
          </cell>
          <cell r="H1079" t="str">
            <v>USA</v>
          </cell>
          <cell r="N1079" t="str">
            <v>T-TCPI</v>
          </cell>
          <cell r="R1079" t="str">
            <v>USD</v>
          </cell>
          <cell r="S1079" t="str">
            <v>Stock</v>
          </cell>
          <cell r="U1079" t="str">
            <v>Medical Products</v>
          </cell>
          <cell r="V1079" t="str">
            <v>UNITED STATES OF AMERICA</v>
          </cell>
          <cell r="W1079" t="str">
            <v>NEW YORK STOCK EXCHANGE</v>
          </cell>
          <cell r="Y1079" t="str">
            <v>U.S. Dollar</v>
          </cell>
          <cell r="AJ1079" t="str">
            <v>E</v>
          </cell>
          <cell r="AR1079" t="str">
            <v>T-TCPI</v>
          </cell>
        </row>
        <row r="1080">
          <cell r="A1080" t="str">
            <v>T-TENT</v>
          </cell>
          <cell r="B1080" t="str">
            <v>Total Entertainment Restaurant Corp</v>
          </cell>
          <cell r="C1080" t="str">
            <v>STK</v>
          </cell>
          <cell r="D1080">
            <v>1</v>
          </cell>
          <cell r="F1080" t="str">
            <v>OTC</v>
          </cell>
          <cell r="G1080" t="str">
            <v>REST</v>
          </cell>
          <cell r="H1080" t="str">
            <v>USA</v>
          </cell>
          <cell r="J1080" t="str">
            <v>89150E100</v>
          </cell>
          <cell r="N1080" t="str">
            <v>T-TENT</v>
          </cell>
          <cell r="R1080" t="str">
            <v>USD</v>
          </cell>
          <cell r="S1080" t="str">
            <v>Stock</v>
          </cell>
          <cell r="U1080" t="str">
            <v>Restaurants</v>
          </cell>
          <cell r="V1080" t="str">
            <v>UNITED STATES OF AMERICA</v>
          </cell>
          <cell r="W1080" t="str">
            <v>OVER THE COUNTER</v>
          </cell>
          <cell r="Y1080" t="str">
            <v>U.S. Dollar</v>
          </cell>
          <cell r="AJ1080" t="str">
            <v>E</v>
          </cell>
          <cell r="AR1080" t="str">
            <v>T-TENT</v>
          </cell>
        </row>
        <row r="1081">
          <cell r="A1081" t="str">
            <v>T-TESTSWAP</v>
          </cell>
          <cell r="B1081" t="str">
            <v>Test Equity Swap</v>
          </cell>
          <cell r="C1081" t="str">
            <v>SWP</v>
          </cell>
          <cell r="D1081">
            <v>1</v>
          </cell>
          <cell r="F1081" t="str">
            <v>OTC</v>
          </cell>
          <cell r="H1081" t="str">
            <v>USA</v>
          </cell>
          <cell r="N1081" t="str">
            <v>T-TESTSWAP</v>
          </cell>
          <cell r="R1081" t="str">
            <v>USD</v>
          </cell>
          <cell r="S1081" t="str">
            <v>Equity Swap</v>
          </cell>
          <cell r="V1081" t="str">
            <v>UNITED STATES OF AMERICA</v>
          </cell>
          <cell r="W1081" t="str">
            <v>OVER THE COUNTER</v>
          </cell>
          <cell r="Y1081" t="str">
            <v>U.S. Dollar</v>
          </cell>
          <cell r="AJ1081" t="str">
            <v>E</v>
          </cell>
          <cell r="AR1081" t="str">
            <v>T-TESTSWAP</v>
          </cell>
        </row>
        <row r="1082">
          <cell r="A1082" t="str">
            <v>T-TGH</v>
          </cell>
          <cell r="B1082" t="str">
            <v>Trigon Healthcare</v>
          </cell>
          <cell r="C1082" t="str">
            <v>STK</v>
          </cell>
          <cell r="D1082">
            <v>1</v>
          </cell>
          <cell r="F1082" t="str">
            <v>NYSE</v>
          </cell>
          <cell r="G1082" t="str">
            <v>HMOS</v>
          </cell>
          <cell r="H1082" t="str">
            <v>USA</v>
          </cell>
          <cell r="N1082" t="str">
            <v>T-TGH</v>
          </cell>
          <cell r="R1082" t="str">
            <v>USD</v>
          </cell>
          <cell r="S1082" t="str">
            <v>Stock</v>
          </cell>
          <cell r="U1082" t="str">
            <v>Health Maint. Org.</v>
          </cell>
          <cell r="V1082" t="str">
            <v>UNITED STATES OF AMERICA</v>
          </cell>
          <cell r="W1082" t="str">
            <v>NEW YORK STOCK EXCHANGE</v>
          </cell>
          <cell r="Y1082" t="str">
            <v>U.S. Dollar</v>
          </cell>
          <cell r="AJ1082" t="str">
            <v>E</v>
          </cell>
          <cell r="AR1082" t="str">
            <v>T-TGH</v>
          </cell>
        </row>
        <row r="1083">
          <cell r="A1083" t="str">
            <v>T-TGTPFDP</v>
          </cell>
          <cell r="B1083" t="str">
            <v>Tenneco PERCS</v>
          </cell>
          <cell r="C1083" t="str">
            <v>PERC</v>
          </cell>
          <cell r="D1083">
            <v>1</v>
          </cell>
          <cell r="F1083" t="str">
            <v>OTC</v>
          </cell>
          <cell r="G1083" t="str">
            <v>ENER</v>
          </cell>
          <cell r="H1083" t="str">
            <v>USA</v>
          </cell>
          <cell r="N1083" t="str">
            <v>T-TGTPFDP</v>
          </cell>
          <cell r="R1083" t="str">
            <v>USD</v>
          </cell>
          <cell r="S1083" t="str">
            <v>Convertible Preferred Stock</v>
          </cell>
          <cell r="U1083" t="str">
            <v>Energy</v>
          </cell>
          <cell r="V1083" t="str">
            <v>UNITED STATES OF AMERICA</v>
          </cell>
          <cell r="W1083" t="str">
            <v>OVER THE COUNTER</v>
          </cell>
          <cell r="Y1083" t="str">
            <v>U.S. Dollar</v>
          </cell>
          <cell r="AJ1083" t="str">
            <v>E</v>
          </cell>
        </row>
        <row r="1084">
          <cell r="A1084" t="str">
            <v>T-THBQ.XH</v>
          </cell>
          <cell r="B1084" t="str">
            <v>HBOC Dec 1997 40 Puts</v>
          </cell>
          <cell r="C1084" t="str">
            <v>PUT</v>
          </cell>
          <cell r="D1084">
            <v>100</v>
          </cell>
          <cell r="F1084" t="str">
            <v>NYSE</v>
          </cell>
          <cell r="G1084" t="str">
            <v>HCIS</v>
          </cell>
          <cell r="H1084" t="str">
            <v>USA</v>
          </cell>
          <cell r="N1084" t="str">
            <v>T-THBQ.XH</v>
          </cell>
          <cell r="O1084">
            <v>40</v>
          </cell>
          <cell r="P1084">
            <v>35783</v>
          </cell>
          <cell r="Q1084" t="str">
            <v>T-HBOC</v>
          </cell>
          <cell r="R1084" t="str">
            <v>USD</v>
          </cell>
          <cell r="S1084" t="str">
            <v>Put Option</v>
          </cell>
          <cell r="U1084" t="str">
            <v>Health Care Info Sys</v>
          </cell>
          <cell r="V1084" t="str">
            <v>UNITED STATES OF AMERICA</v>
          </cell>
          <cell r="W1084" t="str">
            <v>NEW YORK STOCK EXCHANGE</v>
          </cell>
          <cell r="Y1084" t="str">
            <v>U.S. Dollar</v>
          </cell>
          <cell r="AJ1084" t="str">
            <v>E</v>
          </cell>
          <cell r="AR1084" t="str">
            <v>T-THBQ.XH</v>
          </cell>
        </row>
        <row r="1085">
          <cell r="A1085" t="str">
            <v>T-THQI</v>
          </cell>
          <cell r="B1085" t="str">
            <v>THQ Inc.</v>
          </cell>
          <cell r="C1085" t="str">
            <v>STK</v>
          </cell>
          <cell r="D1085">
            <v>1</v>
          </cell>
          <cell r="F1085" t="str">
            <v>OTC</v>
          </cell>
          <cell r="G1085" t="str">
            <v>SOFT</v>
          </cell>
          <cell r="H1085" t="str">
            <v>USA</v>
          </cell>
          <cell r="N1085" t="str">
            <v>T-THQI</v>
          </cell>
          <cell r="R1085" t="str">
            <v>USD</v>
          </cell>
          <cell r="S1085" t="str">
            <v>Stock</v>
          </cell>
          <cell r="U1085" t="str">
            <v>Software</v>
          </cell>
          <cell r="V1085" t="str">
            <v>UNITED STATES OF AMERICA</v>
          </cell>
          <cell r="W1085" t="str">
            <v>OVER THE COUNTER</v>
          </cell>
          <cell r="Y1085" t="str">
            <v>U.S. Dollar</v>
          </cell>
          <cell r="AJ1085" t="str">
            <v>E</v>
          </cell>
          <cell r="AR1085" t="str">
            <v>T-THQI</v>
          </cell>
        </row>
        <row r="1086">
          <cell r="A1086" t="str">
            <v>T-THQI.S2</v>
          </cell>
          <cell r="B1086" t="str">
            <v>THQI $28 Swap of Jul 2000</v>
          </cell>
          <cell r="C1086" t="str">
            <v>STK</v>
          </cell>
          <cell r="D1086">
            <v>1</v>
          </cell>
          <cell r="F1086" t="str">
            <v>NYSE</v>
          </cell>
          <cell r="G1086" t="str">
            <v>SOFT</v>
          </cell>
          <cell r="H1086" t="str">
            <v>USA</v>
          </cell>
          <cell r="N1086" t="str">
            <v>T-THQI.S2</v>
          </cell>
          <cell r="O1086">
            <v>28</v>
          </cell>
          <cell r="P1086">
            <v>199</v>
          </cell>
          <cell r="Q1086" t="str">
            <v>T-THQI</v>
          </cell>
          <cell r="R1086" t="str">
            <v>USD</v>
          </cell>
          <cell r="S1086" t="str">
            <v>Stock</v>
          </cell>
          <cell r="U1086" t="str">
            <v>Software</v>
          </cell>
          <cell r="V1086" t="str">
            <v>UNITED STATES OF AMERICA</v>
          </cell>
          <cell r="W1086" t="str">
            <v>NEW YORK STOCK EXCHANGE</v>
          </cell>
          <cell r="Y1086" t="str">
            <v>U.S. Dollar</v>
          </cell>
          <cell r="AJ1086" t="str">
            <v>E</v>
          </cell>
          <cell r="AR1086" t="str">
            <v>T-THQI.S2</v>
          </cell>
        </row>
        <row r="1087">
          <cell r="A1087" t="str">
            <v>T-THQI.SWAP</v>
          </cell>
          <cell r="B1087" t="str">
            <v>THQI $25.375 Swap</v>
          </cell>
          <cell r="C1087" t="str">
            <v>STK</v>
          </cell>
          <cell r="D1087">
            <v>1</v>
          </cell>
          <cell r="F1087" t="str">
            <v>OTC</v>
          </cell>
          <cell r="G1087" t="str">
            <v>SOFT</v>
          </cell>
          <cell r="H1087" t="str">
            <v>USA</v>
          </cell>
          <cell r="N1087" t="str">
            <v>T-THQI.SWAP</v>
          </cell>
          <cell r="O1087">
            <v>25.375</v>
          </cell>
          <cell r="P1087">
            <v>409</v>
          </cell>
          <cell r="Q1087" t="str">
            <v>T-THQI</v>
          </cell>
          <cell r="R1087" t="str">
            <v>USD</v>
          </cell>
          <cell r="S1087" t="str">
            <v>Stock</v>
          </cell>
          <cell r="U1087" t="str">
            <v>Software</v>
          </cell>
          <cell r="V1087" t="str">
            <v>UNITED STATES OF AMERICA</v>
          </cell>
          <cell r="W1087" t="str">
            <v>OVER THE COUNTER</v>
          </cell>
          <cell r="Y1087" t="str">
            <v>U.S. Dollar</v>
          </cell>
          <cell r="AJ1087" t="str">
            <v>E</v>
          </cell>
          <cell r="AR1087" t="str">
            <v>T-THQI.SWAP</v>
          </cell>
        </row>
        <row r="1088">
          <cell r="A1088" t="str">
            <v>T-THRX</v>
          </cell>
          <cell r="B1088" t="str">
            <v>Theragenics</v>
          </cell>
          <cell r="C1088" t="str">
            <v>STK</v>
          </cell>
          <cell r="D1088">
            <v>1</v>
          </cell>
          <cell r="F1088" t="str">
            <v>OTC</v>
          </cell>
          <cell r="G1088" t="str">
            <v>HEAL</v>
          </cell>
          <cell r="H1088" t="str">
            <v>USA</v>
          </cell>
          <cell r="J1088" t="str">
            <v>883375107</v>
          </cell>
          <cell r="N1088" t="str">
            <v>T-THRX</v>
          </cell>
          <cell r="R1088" t="str">
            <v>USD</v>
          </cell>
          <cell r="S1088" t="str">
            <v>Stock</v>
          </cell>
          <cell r="U1088" t="str">
            <v>Healthcare</v>
          </cell>
          <cell r="V1088" t="str">
            <v>UNITED STATES OF AMERICA</v>
          </cell>
          <cell r="W1088" t="str">
            <v>OVER THE COUNTER</v>
          </cell>
          <cell r="Y1088" t="str">
            <v>U.S. Dollar</v>
          </cell>
          <cell r="AJ1088" t="str">
            <v>E</v>
          </cell>
          <cell r="AR1088" t="str">
            <v>T-THRX</v>
          </cell>
        </row>
        <row r="1089">
          <cell r="A1089" t="str">
            <v>T-THTX</v>
          </cell>
          <cell r="B1089" t="str">
            <v>Theratx Inc</v>
          </cell>
          <cell r="C1089" t="str">
            <v>STK</v>
          </cell>
          <cell r="D1089">
            <v>1</v>
          </cell>
          <cell r="F1089" t="str">
            <v>OTC</v>
          </cell>
          <cell r="G1089" t="str">
            <v>NURH</v>
          </cell>
          <cell r="H1089" t="str">
            <v>USA</v>
          </cell>
          <cell r="N1089" t="str">
            <v>T-THTX</v>
          </cell>
          <cell r="R1089" t="str">
            <v>USD</v>
          </cell>
          <cell r="S1089" t="str">
            <v>Stock</v>
          </cell>
          <cell r="U1089" t="str">
            <v>Nursing Home</v>
          </cell>
          <cell r="V1089" t="str">
            <v>UNITED STATES OF AMERICA</v>
          </cell>
          <cell r="W1089" t="str">
            <v>OVER THE COUNTER</v>
          </cell>
          <cell r="Y1089" t="str">
            <v>U.S. Dollar</v>
          </cell>
          <cell r="AJ1089" t="str">
            <v>E</v>
          </cell>
          <cell r="AR1089" t="str">
            <v>T-THTX</v>
          </cell>
        </row>
        <row r="1090">
          <cell r="A1090" t="str">
            <v>T-TKCR</v>
          </cell>
          <cell r="B1090" t="str">
            <v>Takecare, Inc.</v>
          </cell>
          <cell r="C1090" t="str">
            <v>STK</v>
          </cell>
          <cell r="D1090">
            <v>1</v>
          </cell>
          <cell r="F1090" t="str">
            <v>OTC</v>
          </cell>
          <cell r="G1090" t="str">
            <v>HMOS</v>
          </cell>
          <cell r="H1090" t="str">
            <v>USA</v>
          </cell>
          <cell r="N1090" t="str">
            <v>T-TKCR</v>
          </cell>
          <cell r="R1090" t="str">
            <v>USD</v>
          </cell>
          <cell r="S1090" t="str">
            <v>Stock</v>
          </cell>
          <cell r="U1090" t="str">
            <v>Health Maint. Org.</v>
          </cell>
          <cell r="V1090" t="str">
            <v>UNITED STATES OF AMERICA</v>
          </cell>
          <cell r="W1090" t="str">
            <v>OVER THE COUNTER</v>
          </cell>
          <cell r="Y1090" t="str">
            <v>U.S. Dollar</v>
          </cell>
          <cell r="AJ1090" t="str">
            <v>E</v>
          </cell>
        </row>
        <row r="1091">
          <cell r="A1091" t="str">
            <v>T-TLC</v>
          </cell>
          <cell r="B1091" t="str">
            <v>The Learning Company</v>
          </cell>
          <cell r="C1091" t="str">
            <v>STK</v>
          </cell>
          <cell r="D1091">
            <v>1</v>
          </cell>
          <cell r="F1091" t="str">
            <v>NYSE</v>
          </cell>
          <cell r="G1091" t="str">
            <v>SOFT</v>
          </cell>
          <cell r="H1091" t="str">
            <v>USA</v>
          </cell>
          <cell r="N1091" t="str">
            <v>T-TLC</v>
          </cell>
          <cell r="R1091" t="str">
            <v>USD</v>
          </cell>
          <cell r="S1091" t="str">
            <v>Stock</v>
          </cell>
          <cell r="U1091" t="str">
            <v>Software</v>
          </cell>
          <cell r="V1091" t="str">
            <v>UNITED STATES OF AMERICA</v>
          </cell>
          <cell r="W1091" t="str">
            <v>NEW YORK STOCK EXCHANGE</v>
          </cell>
          <cell r="Y1091" t="str">
            <v>U.S. Dollar</v>
          </cell>
          <cell r="AJ1091" t="str">
            <v>E</v>
          </cell>
          <cell r="AR1091" t="str">
            <v>T-TLC</v>
          </cell>
        </row>
        <row r="1092">
          <cell r="A1092" t="str">
            <v>T-TMTX</v>
          </cell>
          <cell r="B1092" t="str">
            <v>Temtex Industries</v>
          </cell>
          <cell r="C1092" t="str">
            <v>STK</v>
          </cell>
          <cell r="D1092">
            <v>1</v>
          </cell>
          <cell r="F1092" t="str">
            <v>OTC</v>
          </cell>
          <cell r="G1092" t="str">
            <v>METL</v>
          </cell>
          <cell r="H1092" t="str">
            <v>USA</v>
          </cell>
          <cell r="N1092" t="str">
            <v>T-TMTX</v>
          </cell>
          <cell r="R1092" t="str">
            <v>USD</v>
          </cell>
          <cell r="S1092" t="str">
            <v>Stock</v>
          </cell>
          <cell r="U1092" t="str">
            <v>Metals</v>
          </cell>
          <cell r="V1092" t="str">
            <v>UNITED STATES OF AMERICA</v>
          </cell>
          <cell r="W1092" t="str">
            <v>OVER THE COUNTER</v>
          </cell>
          <cell r="Y1092" t="str">
            <v>U.S. Dollar</v>
          </cell>
          <cell r="AJ1092" t="str">
            <v>E</v>
          </cell>
        </row>
        <row r="1093">
          <cell r="A1093" t="str">
            <v>T-TNFI</v>
          </cell>
          <cell r="B1093" t="str">
            <v>The North Face Inc</v>
          </cell>
          <cell r="C1093" t="str">
            <v>STK</v>
          </cell>
          <cell r="D1093">
            <v>1</v>
          </cell>
          <cell r="F1093" t="str">
            <v>NYSE</v>
          </cell>
          <cell r="G1093" t="str">
            <v>CONS</v>
          </cell>
          <cell r="H1093" t="str">
            <v>USA</v>
          </cell>
          <cell r="N1093" t="str">
            <v>T-TNFI</v>
          </cell>
          <cell r="R1093" t="str">
            <v>USD</v>
          </cell>
          <cell r="S1093" t="str">
            <v>Stock</v>
          </cell>
          <cell r="U1093" t="str">
            <v>Consumer Goods</v>
          </cell>
          <cell r="V1093" t="str">
            <v>UNITED STATES OF AMERICA</v>
          </cell>
          <cell r="W1093" t="str">
            <v>NEW YORK STOCK EXCHANGE</v>
          </cell>
          <cell r="Y1093" t="str">
            <v>U.S. Dollar</v>
          </cell>
          <cell r="AJ1093" t="str">
            <v>E</v>
          </cell>
          <cell r="AR1093" t="str">
            <v>T-TNFI</v>
          </cell>
        </row>
        <row r="1094">
          <cell r="A1094" t="str">
            <v>T-TOPP</v>
          </cell>
          <cell r="B1094" t="str">
            <v>Topps Company, Inc.</v>
          </cell>
          <cell r="C1094" t="str">
            <v>STK</v>
          </cell>
          <cell r="D1094">
            <v>1</v>
          </cell>
          <cell r="F1094" t="str">
            <v>OTC</v>
          </cell>
          <cell r="G1094" t="str">
            <v>CONS</v>
          </cell>
          <cell r="H1094" t="str">
            <v>USA</v>
          </cell>
          <cell r="N1094" t="str">
            <v>T-TOPP</v>
          </cell>
          <cell r="R1094" t="str">
            <v>USD</v>
          </cell>
          <cell r="S1094" t="str">
            <v>Stock</v>
          </cell>
          <cell r="U1094" t="str">
            <v>Consumer Goods</v>
          </cell>
          <cell r="V1094" t="str">
            <v>UNITED STATES OF AMERICA</v>
          </cell>
          <cell r="W1094" t="str">
            <v>OVER THE COUNTER</v>
          </cell>
          <cell r="Y1094" t="str">
            <v>U.S. Dollar</v>
          </cell>
          <cell r="AJ1094" t="str">
            <v>E</v>
          </cell>
        </row>
        <row r="1095">
          <cell r="A1095" t="str">
            <v>T-TOWV</v>
          </cell>
          <cell r="B1095" t="str">
            <v>Stratosphere Corporation</v>
          </cell>
          <cell r="C1095" t="str">
            <v>STK</v>
          </cell>
          <cell r="D1095">
            <v>1</v>
          </cell>
          <cell r="F1095" t="str">
            <v>OTC</v>
          </cell>
          <cell r="G1095" t="str">
            <v>CASI</v>
          </cell>
          <cell r="H1095" t="str">
            <v>USA</v>
          </cell>
          <cell r="N1095" t="str">
            <v>T-TOWV</v>
          </cell>
          <cell r="R1095" t="str">
            <v>USD</v>
          </cell>
          <cell r="S1095" t="str">
            <v>Stock</v>
          </cell>
          <cell r="U1095" t="str">
            <v>Casinos</v>
          </cell>
          <cell r="V1095" t="str">
            <v>UNITED STATES OF AMERICA</v>
          </cell>
          <cell r="W1095" t="str">
            <v>OVER THE COUNTER</v>
          </cell>
          <cell r="Y1095" t="str">
            <v>U.S. Dollar</v>
          </cell>
          <cell r="AJ1095" t="str">
            <v>E</v>
          </cell>
          <cell r="AR1095" t="str">
            <v>T-TOWV</v>
          </cell>
        </row>
        <row r="1096">
          <cell r="A1096" t="str">
            <v>T-TOWV.BOND</v>
          </cell>
          <cell r="B1096" t="str">
            <v>Stratosphere 14.25% 5/15/02</v>
          </cell>
          <cell r="C1096" t="str">
            <v>BON</v>
          </cell>
          <cell r="D1096">
            <v>10</v>
          </cell>
          <cell r="F1096" t="str">
            <v>OTC</v>
          </cell>
          <cell r="G1096" t="str">
            <v>CASI</v>
          </cell>
          <cell r="H1096" t="str">
            <v>USA</v>
          </cell>
          <cell r="N1096" t="str">
            <v>T-TOWV.BOND</v>
          </cell>
          <cell r="R1096" t="str">
            <v>USD</v>
          </cell>
          <cell r="S1096" t="str">
            <v>Bond</v>
          </cell>
          <cell r="U1096" t="str">
            <v>Casinos</v>
          </cell>
          <cell r="V1096" t="str">
            <v>UNITED STATES OF AMERICA</v>
          </cell>
          <cell r="W1096" t="str">
            <v>OVER THE COUNTER</v>
          </cell>
          <cell r="Y1096" t="str">
            <v>U.S. Dollar</v>
          </cell>
          <cell r="AI1096">
            <v>1000</v>
          </cell>
          <cell r="AJ1096" t="str">
            <v>D</v>
          </cell>
          <cell r="AK1096">
            <v>37391</v>
          </cell>
          <cell r="AL1096">
            <v>34767</v>
          </cell>
          <cell r="AM1096">
            <v>6</v>
          </cell>
          <cell r="AN1096" t="str">
            <v>360</v>
          </cell>
          <cell r="AO1096" t="str">
            <v>30/360</v>
          </cell>
          <cell r="AP1096">
            <v>14.25</v>
          </cell>
          <cell r="AQ1096">
            <v>35018</v>
          </cell>
          <cell r="AR1096" t="str">
            <v>T-TOWV.BOND</v>
          </cell>
        </row>
        <row r="1097">
          <cell r="A1097" t="str">
            <v>T-TOWVQ</v>
          </cell>
          <cell r="B1097" t="str">
            <v>Stratosphere (Rights)</v>
          </cell>
          <cell r="C1097" t="str">
            <v>STK</v>
          </cell>
          <cell r="D1097">
            <v>1</v>
          </cell>
          <cell r="F1097" t="str">
            <v>OTC</v>
          </cell>
          <cell r="G1097" t="str">
            <v>CASI</v>
          </cell>
          <cell r="H1097" t="str">
            <v>USA</v>
          </cell>
          <cell r="N1097" t="str">
            <v>T-TOWVQ</v>
          </cell>
          <cell r="R1097" t="str">
            <v>USD</v>
          </cell>
          <cell r="S1097" t="str">
            <v>Stock</v>
          </cell>
          <cell r="U1097" t="str">
            <v>Casinos</v>
          </cell>
          <cell r="V1097" t="str">
            <v>UNITED STATES OF AMERICA</v>
          </cell>
          <cell r="W1097" t="str">
            <v>OVER THE COUNTER</v>
          </cell>
          <cell r="Y1097" t="str">
            <v>U.S. Dollar</v>
          </cell>
          <cell r="AJ1097" t="str">
            <v>E</v>
          </cell>
          <cell r="AR1097" t="str">
            <v>T-TOWVQ</v>
          </cell>
        </row>
        <row r="1098">
          <cell r="A1098" t="str">
            <v>T-TPCA</v>
          </cell>
          <cell r="B1098" t="str">
            <v>Total Pharmaceutical Care</v>
          </cell>
          <cell r="C1098" t="str">
            <v>STK</v>
          </cell>
          <cell r="D1098">
            <v>1</v>
          </cell>
          <cell r="F1098" t="str">
            <v>OTC</v>
          </cell>
          <cell r="G1098" t="str">
            <v>MEDS</v>
          </cell>
          <cell r="H1098" t="str">
            <v>USA</v>
          </cell>
          <cell r="N1098" t="str">
            <v>T-TPCA</v>
          </cell>
          <cell r="R1098" t="str">
            <v>USD</v>
          </cell>
          <cell r="S1098" t="str">
            <v>Stock</v>
          </cell>
          <cell r="U1098" t="str">
            <v>Medical Supplies</v>
          </cell>
          <cell r="V1098" t="str">
            <v>UNITED STATES OF AMERICA</v>
          </cell>
          <cell r="W1098" t="str">
            <v>OVER THE COUNTER</v>
          </cell>
          <cell r="Y1098" t="str">
            <v>U.S. Dollar</v>
          </cell>
          <cell r="AJ1098" t="str">
            <v>E</v>
          </cell>
        </row>
        <row r="1099">
          <cell r="A1099" t="str">
            <v>T-TPS</v>
          </cell>
          <cell r="B1099" t="str">
            <v>Top Source Technology, Inc.</v>
          </cell>
          <cell r="C1099" t="str">
            <v>STK</v>
          </cell>
          <cell r="D1099">
            <v>1</v>
          </cell>
          <cell r="F1099" t="str">
            <v>NYSE</v>
          </cell>
          <cell r="G1099" t="str">
            <v>TECH</v>
          </cell>
          <cell r="H1099" t="str">
            <v>USA</v>
          </cell>
          <cell r="J1099" t="str">
            <v>890530108</v>
          </cell>
          <cell r="N1099" t="str">
            <v>T-TPS</v>
          </cell>
          <cell r="R1099" t="str">
            <v>USD</v>
          </cell>
          <cell r="S1099" t="str">
            <v>Stock</v>
          </cell>
          <cell r="U1099" t="str">
            <v>Technology</v>
          </cell>
          <cell r="V1099" t="str">
            <v>UNITED STATES OF AMERICA</v>
          </cell>
          <cell r="W1099" t="str">
            <v>NEW YORK STOCK EXCHANGE</v>
          </cell>
          <cell r="Y1099" t="str">
            <v>U.S. Dollar</v>
          </cell>
          <cell r="AJ1099" t="str">
            <v>E</v>
          </cell>
          <cell r="AR1099" t="str">
            <v>T-TPS</v>
          </cell>
        </row>
        <row r="1100">
          <cell r="A1100" t="str">
            <v>T-TPS.FU</v>
          </cell>
          <cell r="B1100" t="str">
            <v>Top Source June 1996 7.5 Calls</v>
          </cell>
          <cell r="C1100" t="str">
            <v>CAL</v>
          </cell>
          <cell r="D1100">
            <v>100</v>
          </cell>
          <cell r="F1100" t="str">
            <v>NYSE</v>
          </cell>
          <cell r="G1100" t="str">
            <v>TECH</v>
          </cell>
          <cell r="H1100" t="str">
            <v>USA</v>
          </cell>
          <cell r="N1100" t="str">
            <v>T-TPS.FU</v>
          </cell>
          <cell r="O1100">
            <v>7.5</v>
          </cell>
          <cell r="P1100">
            <v>35230</v>
          </cell>
          <cell r="Q1100" t="str">
            <v>T-TPS</v>
          </cell>
          <cell r="R1100" t="str">
            <v>USD</v>
          </cell>
          <cell r="S1100" t="str">
            <v>Call Option</v>
          </cell>
          <cell r="U1100" t="str">
            <v>Technology</v>
          </cell>
          <cell r="V1100" t="str">
            <v>UNITED STATES OF AMERICA</v>
          </cell>
          <cell r="W1100" t="str">
            <v>NEW YORK STOCK EXCHANGE</v>
          </cell>
          <cell r="Y1100" t="str">
            <v>U.S. Dollar</v>
          </cell>
          <cell r="AJ1100" t="str">
            <v>E</v>
          </cell>
          <cell r="AR1100" t="str">
            <v>T-TPS.FU</v>
          </cell>
        </row>
        <row r="1101">
          <cell r="A1101" t="str">
            <v>T-TPS.IB</v>
          </cell>
          <cell r="B1101" t="str">
            <v>Topsource Sept 1996 10 Calls</v>
          </cell>
          <cell r="C1101" t="str">
            <v>CAL</v>
          </cell>
          <cell r="D1101">
            <v>100</v>
          </cell>
          <cell r="F1101" t="str">
            <v>NYSE</v>
          </cell>
          <cell r="G1101" t="str">
            <v>TECH</v>
          </cell>
          <cell r="H1101" t="str">
            <v>USA</v>
          </cell>
          <cell r="N1101" t="str">
            <v>T-TPS.IB</v>
          </cell>
          <cell r="O1101">
            <v>10</v>
          </cell>
          <cell r="P1101">
            <v>35328</v>
          </cell>
          <cell r="Q1101" t="str">
            <v>T-TPS</v>
          </cell>
          <cell r="R1101" t="str">
            <v>USD</v>
          </cell>
          <cell r="S1101" t="str">
            <v>Call Option</v>
          </cell>
          <cell r="U1101" t="str">
            <v>Technology</v>
          </cell>
          <cell r="V1101" t="str">
            <v>UNITED STATES OF AMERICA</v>
          </cell>
          <cell r="W1101" t="str">
            <v>NEW YORK STOCK EXCHANGE</v>
          </cell>
          <cell r="Y1101" t="str">
            <v>U.S. Dollar</v>
          </cell>
          <cell r="AJ1101" t="str">
            <v>E</v>
          </cell>
          <cell r="AR1101" t="str">
            <v>T-TPS.IB</v>
          </cell>
        </row>
        <row r="1102">
          <cell r="A1102" t="str">
            <v>T-TPS.IU</v>
          </cell>
          <cell r="B1102" t="str">
            <v>TopSource Sep 1996 7.5 Calls</v>
          </cell>
          <cell r="C1102" t="str">
            <v>CAL</v>
          </cell>
          <cell r="D1102">
            <v>100</v>
          </cell>
          <cell r="F1102" t="str">
            <v>NYSE</v>
          </cell>
          <cell r="G1102" t="str">
            <v>TECH</v>
          </cell>
          <cell r="H1102" t="str">
            <v>USA</v>
          </cell>
          <cell r="N1102" t="str">
            <v>T-TPS.IU</v>
          </cell>
          <cell r="O1102">
            <v>7.5</v>
          </cell>
          <cell r="P1102">
            <v>35328</v>
          </cell>
          <cell r="Q1102" t="str">
            <v>T-TPS</v>
          </cell>
          <cell r="R1102" t="str">
            <v>USD</v>
          </cell>
          <cell r="S1102" t="str">
            <v>Call Option</v>
          </cell>
          <cell r="U1102" t="str">
            <v>Technology</v>
          </cell>
          <cell r="V1102" t="str">
            <v>UNITED STATES OF AMERICA</v>
          </cell>
          <cell r="W1102" t="str">
            <v>NEW YORK STOCK EXCHANGE</v>
          </cell>
          <cell r="Y1102" t="str">
            <v>U.S. Dollar</v>
          </cell>
          <cell r="AJ1102" t="str">
            <v>E</v>
          </cell>
          <cell r="AR1102" t="str">
            <v>T-TPS.IU</v>
          </cell>
        </row>
        <row r="1103">
          <cell r="A1103" t="str">
            <v>T-TQA.KD</v>
          </cell>
          <cell r="B1103" t="str">
            <v>AMTD Nov 1999 20 Calls</v>
          </cell>
          <cell r="C1103" t="str">
            <v>CAL</v>
          </cell>
          <cell r="D1103">
            <v>100</v>
          </cell>
          <cell r="F1103" t="str">
            <v>NYSE</v>
          </cell>
          <cell r="G1103" t="str">
            <v>INET</v>
          </cell>
          <cell r="H1103" t="str">
            <v>USA</v>
          </cell>
          <cell r="N1103" t="str">
            <v>T-TQA.KD</v>
          </cell>
          <cell r="O1103">
            <v>20</v>
          </cell>
          <cell r="P1103">
            <v>36484</v>
          </cell>
          <cell r="Q1103" t="str">
            <v>T-AMTD</v>
          </cell>
          <cell r="R1103" t="str">
            <v>USD</v>
          </cell>
          <cell r="S1103" t="str">
            <v>Call Option</v>
          </cell>
          <cell r="U1103" t="str">
            <v>Internet</v>
          </cell>
          <cell r="V1103" t="str">
            <v>UNITED STATES OF AMERICA</v>
          </cell>
          <cell r="W1103" t="str">
            <v>NEW YORK STOCK EXCHANGE</v>
          </cell>
          <cell r="Y1103" t="str">
            <v>U.S. Dollar</v>
          </cell>
          <cell r="AJ1103" t="str">
            <v>E</v>
          </cell>
          <cell r="AR1103" t="str">
            <v>T-TQA.KD</v>
          </cell>
        </row>
        <row r="1104">
          <cell r="A1104" t="str">
            <v>T-TREE</v>
          </cell>
          <cell r="B1104" t="str">
            <v>Doubletree Corporation</v>
          </cell>
          <cell r="C1104" t="str">
            <v>STK</v>
          </cell>
          <cell r="D1104">
            <v>1</v>
          </cell>
          <cell r="F1104" t="str">
            <v>OTC</v>
          </cell>
          <cell r="G1104" t="str">
            <v>HOTL</v>
          </cell>
          <cell r="H1104" t="str">
            <v>USA</v>
          </cell>
          <cell r="N1104" t="str">
            <v>T-TREE</v>
          </cell>
          <cell r="R1104" t="str">
            <v>USD</v>
          </cell>
          <cell r="S1104" t="str">
            <v>Stock</v>
          </cell>
          <cell r="U1104" t="str">
            <v>Hotel</v>
          </cell>
          <cell r="V1104" t="str">
            <v>UNITED STATES OF AMERICA</v>
          </cell>
          <cell r="W1104" t="str">
            <v>OVER THE COUNTER</v>
          </cell>
          <cell r="Y1104" t="str">
            <v>U.S. Dollar</v>
          </cell>
          <cell r="AJ1104" t="str">
            <v>E</v>
          </cell>
        </row>
        <row r="1105">
          <cell r="A1105" t="str">
            <v>T-TRK</v>
          </cell>
          <cell r="B1105" t="str">
            <v>Speedway Motor Sports</v>
          </cell>
          <cell r="C1105" t="str">
            <v>STK</v>
          </cell>
          <cell r="D1105">
            <v>1</v>
          </cell>
          <cell r="F1105" t="str">
            <v>NYSE</v>
          </cell>
          <cell r="G1105" t="str">
            <v>ENTM</v>
          </cell>
          <cell r="H1105" t="str">
            <v>USA</v>
          </cell>
          <cell r="N1105" t="str">
            <v>T-TRK</v>
          </cell>
          <cell r="R1105" t="str">
            <v>USD</v>
          </cell>
          <cell r="S1105" t="str">
            <v>Stock</v>
          </cell>
          <cell r="U1105" t="str">
            <v>Entertainment</v>
          </cell>
          <cell r="V1105" t="str">
            <v>UNITED STATES OF AMERICA</v>
          </cell>
          <cell r="W1105" t="str">
            <v>NEW YORK STOCK EXCHANGE</v>
          </cell>
          <cell r="Y1105" t="str">
            <v>U.S. Dollar</v>
          </cell>
          <cell r="AJ1105" t="str">
            <v>E</v>
          </cell>
          <cell r="AR1105" t="str">
            <v>T-TRK</v>
          </cell>
        </row>
        <row r="1106">
          <cell r="A1106" t="str">
            <v>T-TRVL</v>
          </cell>
          <cell r="B1106" t="str">
            <v>Travel Services International</v>
          </cell>
          <cell r="C1106" t="str">
            <v>STK</v>
          </cell>
          <cell r="D1106">
            <v>1</v>
          </cell>
          <cell r="F1106" t="str">
            <v>OTC</v>
          </cell>
          <cell r="G1106" t="str">
            <v>ENTM</v>
          </cell>
          <cell r="H1106" t="str">
            <v>USA</v>
          </cell>
          <cell r="N1106" t="str">
            <v>T-TRVL</v>
          </cell>
          <cell r="R1106" t="str">
            <v>USD</v>
          </cell>
          <cell r="S1106" t="str">
            <v>Stock</v>
          </cell>
          <cell r="U1106" t="str">
            <v>Entertainment/Leisure</v>
          </cell>
          <cell r="V1106" t="str">
            <v>UNITED STATES OF AMERICA</v>
          </cell>
          <cell r="W1106" t="str">
            <v>OVER THE COUNTER</v>
          </cell>
          <cell r="Y1106" t="str">
            <v>U.S. Dollar</v>
          </cell>
          <cell r="AJ1106" t="str">
            <v>E</v>
          </cell>
          <cell r="AR1106" t="str">
            <v>T-TRVL</v>
          </cell>
        </row>
        <row r="1107">
          <cell r="A1107" t="str">
            <v>T-TSATA</v>
          </cell>
          <cell r="B1107" t="str">
            <v>TCI Satellite Entertainment</v>
          </cell>
          <cell r="C1107" t="str">
            <v>STK</v>
          </cell>
          <cell r="D1107">
            <v>1</v>
          </cell>
          <cell r="F1107" t="str">
            <v>OTC</v>
          </cell>
          <cell r="G1107" t="str">
            <v>ENTM</v>
          </cell>
          <cell r="H1107" t="str">
            <v>USA</v>
          </cell>
          <cell r="N1107" t="str">
            <v>T-TSATA</v>
          </cell>
          <cell r="R1107" t="str">
            <v>USD</v>
          </cell>
          <cell r="S1107" t="str">
            <v>Stock</v>
          </cell>
          <cell r="U1107" t="str">
            <v>Entertainment</v>
          </cell>
          <cell r="V1107" t="str">
            <v>UNITED STATES OF AMERICA</v>
          </cell>
          <cell r="W1107" t="str">
            <v>OVER THE COUNTER</v>
          </cell>
          <cell r="Y1107" t="str">
            <v>U.S. Dollar</v>
          </cell>
          <cell r="AJ1107" t="str">
            <v>E</v>
          </cell>
          <cell r="AR1107" t="str">
            <v>T-TSATA</v>
          </cell>
        </row>
        <row r="1108">
          <cell r="A1108" t="str">
            <v>T-TSG</v>
          </cell>
          <cell r="B1108" t="str">
            <v>Sabre Group</v>
          </cell>
          <cell r="C1108" t="str">
            <v>STK</v>
          </cell>
          <cell r="D1108">
            <v>1</v>
          </cell>
          <cell r="F1108" t="str">
            <v>NYSE</v>
          </cell>
          <cell r="G1108" t="str">
            <v>INFO</v>
          </cell>
          <cell r="H1108" t="str">
            <v>USA</v>
          </cell>
          <cell r="J1108" t="str">
            <v>785905100</v>
          </cell>
          <cell r="N1108" t="str">
            <v>T-TSG</v>
          </cell>
          <cell r="R1108" t="str">
            <v>USD</v>
          </cell>
          <cell r="S1108" t="str">
            <v>Stock</v>
          </cell>
          <cell r="U1108" t="str">
            <v>Information Services</v>
          </cell>
          <cell r="V1108" t="str">
            <v>UNITED STATES OF AMERICA</v>
          </cell>
          <cell r="W1108" t="str">
            <v>NEW YORK STOCK EXCHANGE</v>
          </cell>
          <cell r="Y1108" t="str">
            <v>U.S. Dollar</v>
          </cell>
          <cell r="AJ1108" t="str">
            <v>E</v>
          </cell>
          <cell r="AR1108" t="str">
            <v>T-TSG</v>
          </cell>
        </row>
        <row r="1109">
          <cell r="A1109" t="str">
            <v>T-TSG.AI</v>
          </cell>
          <cell r="B1109" t="str">
            <v>TSG Jan 1999 45 Calls</v>
          </cell>
          <cell r="C1109" t="str">
            <v>CAL</v>
          </cell>
          <cell r="D1109">
            <v>100</v>
          </cell>
          <cell r="F1109" t="str">
            <v>NYSE</v>
          </cell>
          <cell r="G1109" t="str">
            <v>INFO</v>
          </cell>
          <cell r="H1109" t="str">
            <v>USA</v>
          </cell>
          <cell r="N1109" t="str">
            <v>T-TSG.AI</v>
          </cell>
          <cell r="O1109">
            <v>45</v>
          </cell>
          <cell r="P1109">
            <v>36175</v>
          </cell>
          <cell r="Q1109" t="str">
            <v>T-TSG</v>
          </cell>
          <cell r="R1109" t="str">
            <v>USD</v>
          </cell>
          <cell r="S1109" t="str">
            <v>Call Option</v>
          </cell>
          <cell r="U1109" t="str">
            <v>Information Services</v>
          </cell>
          <cell r="V1109" t="str">
            <v>UNITED STATES OF AMERICA</v>
          </cell>
          <cell r="W1109" t="str">
            <v>NEW YORK STOCK EXCHANGE</v>
          </cell>
          <cell r="Y1109" t="str">
            <v>U.S. Dollar</v>
          </cell>
          <cell r="AJ1109" t="str">
            <v>E</v>
          </cell>
          <cell r="AR1109" t="str">
            <v>T-TSG.AI</v>
          </cell>
        </row>
        <row r="1110">
          <cell r="A1110" t="str">
            <v>T-TSG.BI</v>
          </cell>
          <cell r="B1110" t="str">
            <v>TSG Feb 1999 45 Calls</v>
          </cell>
          <cell r="C1110" t="str">
            <v>CAL</v>
          </cell>
          <cell r="D1110">
            <v>100</v>
          </cell>
          <cell r="F1110" t="str">
            <v>NYSE</v>
          </cell>
          <cell r="G1110" t="str">
            <v>INFO</v>
          </cell>
          <cell r="H1110" t="str">
            <v>USA</v>
          </cell>
          <cell r="N1110" t="str">
            <v>T-TSG.BI</v>
          </cell>
          <cell r="O1110">
            <v>45</v>
          </cell>
          <cell r="P1110">
            <v>36210</v>
          </cell>
          <cell r="Q1110" t="str">
            <v>T-TSG</v>
          </cell>
          <cell r="R1110" t="str">
            <v>USD</v>
          </cell>
          <cell r="S1110" t="str">
            <v>Call Option</v>
          </cell>
          <cell r="U1110" t="str">
            <v>Information Services</v>
          </cell>
          <cell r="V1110" t="str">
            <v>UNITED STATES OF AMERICA</v>
          </cell>
          <cell r="W1110" t="str">
            <v>NEW YORK STOCK EXCHANGE</v>
          </cell>
          <cell r="Y1110" t="str">
            <v>U.S. Dollar</v>
          </cell>
          <cell r="AJ1110" t="str">
            <v>E</v>
          </cell>
          <cell r="AR1110" t="str">
            <v>T-TSG.BI</v>
          </cell>
        </row>
        <row r="1111">
          <cell r="A1111" t="str">
            <v>T-TSG.CI</v>
          </cell>
          <cell r="B1111" t="str">
            <v>TSG Mar 1999 45 Calls</v>
          </cell>
          <cell r="C1111" t="str">
            <v>CAL</v>
          </cell>
          <cell r="D1111">
            <v>100</v>
          </cell>
          <cell r="F1111" t="str">
            <v>NYSE</v>
          </cell>
          <cell r="G1111" t="str">
            <v>INFO</v>
          </cell>
          <cell r="H1111" t="str">
            <v>USA</v>
          </cell>
          <cell r="N1111" t="str">
            <v>T-TSG.CI</v>
          </cell>
          <cell r="O1111">
            <v>45</v>
          </cell>
          <cell r="P1111">
            <v>36238</v>
          </cell>
          <cell r="Q1111" t="str">
            <v>T-TSG</v>
          </cell>
          <cell r="R1111" t="str">
            <v>USD</v>
          </cell>
          <cell r="S1111" t="str">
            <v>Call Option</v>
          </cell>
          <cell r="U1111" t="str">
            <v>Information Services</v>
          </cell>
          <cell r="V1111" t="str">
            <v>UNITED STATES OF AMERICA</v>
          </cell>
          <cell r="W1111" t="str">
            <v>NEW YORK STOCK EXCHANGE</v>
          </cell>
          <cell r="Y1111" t="str">
            <v>U.S. Dollar</v>
          </cell>
          <cell r="AJ1111" t="str">
            <v>E</v>
          </cell>
          <cell r="AR1111" t="str">
            <v>T-TSG.CI</v>
          </cell>
        </row>
        <row r="1112">
          <cell r="A1112" t="str">
            <v>T-TSG.EK</v>
          </cell>
          <cell r="B1112" t="str">
            <v>TSG May 1999 55 Calls</v>
          </cell>
          <cell r="C1112" t="str">
            <v>CAL</v>
          </cell>
          <cell r="D1112">
            <v>100</v>
          </cell>
          <cell r="F1112" t="str">
            <v>NYSE</v>
          </cell>
          <cell r="G1112" t="str">
            <v>INFO</v>
          </cell>
          <cell r="H1112" t="str">
            <v>USA</v>
          </cell>
          <cell r="N1112" t="str">
            <v>T-TSG.EK</v>
          </cell>
          <cell r="O1112">
            <v>55</v>
          </cell>
          <cell r="P1112">
            <v>36302</v>
          </cell>
          <cell r="Q1112" t="str">
            <v>T-TSG</v>
          </cell>
          <cell r="R1112" t="str">
            <v>USD</v>
          </cell>
          <cell r="S1112" t="str">
            <v>Call Option</v>
          </cell>
          <cell r="U1112" t="str">
            <v>Information Services</v>
          </cell>
          <cell r="V1112" t="str">
            <v>UNITED STATES OF AMERICA</v>
          </cell>
          <cell r="W1112" t="str">
            <v>NEW YORK STOCK EXCHANGE</v>
          </cell>
          <cell r="Y1112" t="str">
            <v>U.S. Dollar</v>
          </cell>
          <cell r="AJ1112" t="str">
            <v>E</v>
          </cell>
          <cell r="AR1112" t="str">
            <v>T-TSG.EK</v>
          </cell>
        </row>
        <row r="1113">
          <cell r="A1113" t="str">
            <v>T-TSG.EL</v>
          </cell>
          <cell r="B1113" t="str">
            <v>TSG May 1999 60 Calls</v>
          </cell>
          <cell r="C1113" t="str">
            <v>CAL</v>
          </cell>
          <cell r="D1113">
            <v>100</v>
          </cell>
          <cell r="F1113" t="str">
            <v>NYSE</v>
          </cell>
          <cell r="G1113" t="str">
            <v>INFO</v>
          </cell>
          <cell r="H1113" t="str">
            <v>USA</v>
          </cell>
          <cell r="N1113" t="str">
            <v>T-TSG.EL</v>
          </cell>
          <cell r="O1113">
            <v>60</v>
          </cell>
          <cell r="P1113">
            <v>36302</v>
          </cell>
          <cell r="Q1113" t="str">
            <v>T-TSG</v>
          </cell>
          <cell r="R1113" t="str">
            <v>USD</v>
          </cell>
          <cell r="S1113" t="str">
            <v>Call Option</v>
          </cell>
          <cell r="U1113" t="str">
            <v>Information Services</v>
          </cell>
          <cell r="V1113" t="str">
            <v>UNITED STATES OF AMERICA</v>
          </cell>
          <cell r="W1113" t="str">
            <v>NEW YORK STOCK EXCHANGE</v>
          </cell>
          <cell r="Y1113" t="str">
            <v>U.S. Dollar</v>
          </cell>
          <cell r="AJ1113" t="str">
            <v>E</v>
          </cell>
          <cell r="AR1113" t="str">
            <v>T-TSG.EL</v>
          </cell>
        </row>
        <row r="1114">
          <cell r="A1114" t="str">
            <v>T-TSG.FL</v>
          </cell>
          <cell r="B1114" t="str">
            <v>TSG June 1999 60 Calls</v>
          </cell>
          <cell r="C1114" t="str">
            <v>CAL</v>
          </cell>
          <cell r="D1114">
            <v>100</v>
          </cell>
          <cell r="F1114" t="str">
            <v>NYSE</v>
          </cell>
          <cell r="G1114" t="str">
            <v>INFO</v>
          </cell>
          <cell r="H1114" t="str">
            <v>USA</v>
          </cell>
          <cell r="N1114" t="str">
            <v>T-TSG.FL</v>
          </cell>
          <cell r="O1114">
            <v>60</v>
          </cell>
          <cell r="P1114">
            <v>36330</v>
          </cell>
          <cell r="Q1114" t="str">
            <v>T-TSG</v>
          </cell>
          <cell r="R1114" t="str">
            <v>USD</v>
          </cell>
          <cell r="S1114" t="str">
            <v>Call Option</v>
          </cell>
          <cell r="U1114" t="str">
            <v>Information Services</v>
          </cell>
          <cell r="V1114" t="str">
            <v>UNITED STATES OF AMERICA</v>
          </cell>
          <cell r="W1114" t="str">
            <v>NEW YORK STOCK EXCHANGE</v>
          </cell>
          <cell r="Y1114" t="str">
            <v>U.S. Dollar</v>
          </cell>
          <cell r="AJ1114" t="str">
            <v>E</v>
          </cell>
          <cell r="AR1114" t="str">
            <v>T-TSG.FL</v>
          </cell>
        </row>
        <row r="1115">
          <cell r="A1115" t="str">
            <v>T-TSG.FM</v>
          </cell>
          <cell r="B1115" t="str">
            <v>TSG June 1999 65 Calls</v>
          </cell>
          <cell r="C1115" t="str">
            <v>CAL</v>
          </cell>
          <cell r="D1115">
            <v>100</v>
          </cell>
          <cell r="F1115" t="str">
            <v>NYSE</v>
          </cell>
          <cell r="G1115" t="str">
            <v>INFO</v>
          </cell>
          <cell r="H1115" t="str">
            <v>USA</v>
          </cell>
          <cell r="N1115" t="str">
            <v>T-TSG.FM</v>
          </cell>
          <cell r="O1115">
            <v>65</v>
          </cell>
          <cell r="P1115">
            <v>36330</v>
          </cell>
          <cell r="Q1115" t="str">
            <v>T-TSG</v>
          </cell>
          <cell r="R1115" t="str">
            <v>USD</v>
          </cell>
          <cell r="S1115" t="str">
            <v>Call Option</v>
          </cell>
          <cell r="U1115" t="str">
            <v>Information Services</v>
          </cell>
          <cell r="V1115" t="str">
            <v>UNITED STATES OF AMERICA</v>
          </cell>
          <cell r="W1115" t="str">
            <v>NEW YORK STOCK EXCHANGE</v>
          </cell>
          <cell r="Y1115" t="str">
            <v>U.S. Dollar</v>
          </cell>
          <cell r="AJ1115" t="str">
            <v>E</v>
          </cell>
          <cell r="AR1115" t="str">
            <v>T-TSG.FM</v>
          </cell>
        </row>
        <row r="1116">
          <cell r="A1116" t="str">
            <v>T-TSG.QK</v>
          </cell>
          <cell r="B1116" t="str">
            <v>TSG May 1999 55 Puts</v>
          </cell>
          <cell r="C1116" t="str">
            <v>PUT</v>
          </cell>
          <cell r="D1116">
            <v>100</v>
          </cell>
          <cell r="F1116" t="str">
            <v>NYSE</v>
          </cell>
          <cell r="G1116" t="str">
            <v>INFO</v>
          </cell>
          <cell r="H1116" t="str">
            <v>USA</v>
          </cell>
          <cell r="N1116" t="str">
            <v>T-TSG.QK</v>
          </cell>
          <cell r="O1116">
            <v>55</v>
          </cell>
          <cell r="P1116">
            <v>36302</v>
          </cell>
          <cell r="Q1116" t="str">
            <v>T-TSG</v>
          </cell>
          <cell r="R1116" t="str">
            <v>USD</v>
          </cell>
          <cell r="S1116" t="str">
            <v>Put Option</v>
          </cell>
          <cell r="U1116" t="str">
            <v>Information Services</v>
          </cell>
          <cell r="V1116" t="str">
            <v>UNITED STATES OF AMERICA</v>
          </cell>
          <cell r="W1116" t="str">
            <v>NEW YORK STOCK EXCHANGE</v>
          </cell>
          <cell r="Y1116" t="str">
            <v>U.S. Dollar</v>
          </cell>
          <cell r="AJ1116" t="str">
            <v>E</v>
          </cell>
          <cell r="AR1116" t="str">
            <v>T-TSG.QK</v>
          </cell>
        </row>
        <row r="1117">
          <cell r="A1117" t="str">
            <v>T-TUNE</v>
          </cell>
          <cell r="B1117" t="str">
            <v>TCI Music</v>
          </cell>
          <cell r="C1117" t="str">
            <v>STK</v>
          </cell>
          <cell r="D1117">
            <v>1</v>
          </cell>
          <cell r="F1117" t="str">
            <v>OTC</v>
          </cell>
          <cell r="G1117" t="str">
            <v>INET</v>
          </cell>
          <cell r="H1117" t="str">
            <v>USA</v>
          </cell>
          <cell r="N1117" t="str">
            <v>T-TUNE</v>
          </cell>
          <cell r="R1117" t="str">
            <v>USD</v>
          </cell>
          <cell r="S1117" t="str">
            <v>Stock</v>
          </cell>
          <cell r="U1117" t="str">
            <v>Internet</v>
          </cell>
          <cell r="V1117" t="str">
            <v>UNITED STATES OF AMERICA</v>
          </cell>
          <cell r="W1117" t="str">
            <v>OVER THE COUNTER</v>
          </cell>
          <cell r="Y1117" t="str">
            <v>U.S. Dollar</v>
          </cell>
          <cell r="AJ1117" t="str">
            <v>E</v>
          </cell>
          <cell r="AR1117" t="str">
            <v>T-TUNE</v>
          </cell>
        </row>
        <row r="1118">
          <cell r="A1118" t="str">
            <v>T-TWA</v>
          </cell>
          <cell r="B1118" t="str">
            <v>Trans World Airlines (TWA)</v>
          </cell>
          <cell r="C1118" t="str">
            <v>STK</v>
          </cell>
          <cell r="D1118">
            <v>1</v>
          </cell>
          <cell r="F1118" t="str">
            <v>NYSE</v>
          </cell>
          <cell r="G1118" t="str">
            <v>AIRL</v>
          </cell>
          <cell r="H1118" t="str">
            <v>USA</v>
          </cell>
          <cell r="N1118" t="str">
            <v>T-TWA</v>
          </cell>
          <cell r="R1118" t="str">
            <v>USD</v>
          </cell>
          <cell r="S1118" t="str">
            <v>Stock</v>
          </cell>
          <cell r="U1118" t="str">
            <v>Airlines</v>
          </cell>
          <cell r="V1118" t="str">
            <v>UNITED STATES OF AMERICA</v>
          </cell>
          <cell r="W1118" t="str">
            <v>NEW YORK STOCK EXCHANGE</v>
          </cell>
          <cell r="Y1118" t="str">
            <v>U.S. Dollar</v>
          </cell>
          <cell r="AJ1118" t="str">
            <v>E</v>
          </cell>
          <cell r="AR1118" t="str">
            <v>T-TWA</v>
          </cell>
        </row>
        <row r="1119">
          <cell r="A1119" t="str">
            <v>T-TWA.AB</v>
          </cell>
          <cell r="B1119" t="str">
            <v>TWA Jan 1997 10 Calls</v>
          </cell>
          <cell r="C1119" t="str">
            <v>CAL</v>
          </cell>
          <cell r="D1119">
            <v>100</v>
          </cell>
          <cell r="F1119" t="str">
            <v>NYSE</v>
          </cell>
          <cell r="G1119" t="str">
            <v>AIRL</v>
          </cell>
          <cell r="H1119" t="str">
            <v>USA</v>
          </cell>
          <cell r="N1119" t="str">
            <v>T-TWA.AB</v>
          </cell>
          <cell r="O1119">
            <v>10</v>
          </cell>
          <cell r="P1119">
            <v>35447</v>
          </cell>
          <cell r="Q1119" t="str">
            <v>T-TWA</v>
          </cell>
          <cell r="R1119" t="str">
            <v>USD</v>
          </cell>
          <cell r="S1119" t="str">
            <v>Call Option</v>
          </cell>
          <cell r="U1119" t="str">
            <v>Airlines</v>
          </cell>
          <cell r="V1119" t="str">
            <v>UNITED STATES OF AMERICA</v>
          </cell>
          <cell r="W1119" t="str">
            <v>NEW YORK STOCK EXCHANGE</v>
          </cell>
          <cell r="Y1119" t="str">
            <v>U.S. Dollar</v>
          </cell>
          <cell r="AJ1119" t="str">
            <v>E</v>
          </cell>
          <cell r="AR1119" t="str">
            <v>T-TWA.AB</v>
          </cell>
        </row>
        <row r="1120">
          <cell r="A1120" t="str">
            <v>T-TWA.JV</v>
          </cell>
          <cell r="B1120" t="str">
            <v>TWA Oct 1996 12.5 Calls</v>
          </cell>
          <cell r="C1120" t="str">
            <v>CAL</v>
          </cell>
          <cell r="D1120">
            <v>100</v>
          </cell>
          <cell r="F1120" t="str">
            <v>NYSE</v>
          </cell>
          <cell r="G1120" t="str">
            <v>AIRL</v>
          </cell>
          <cell r="H1120" t="str">
            <v>USA</v>
          </cell>
          <cell r="N1120" t="str">
            <v>T-TWA.JV</v>
          </cell>
          <cell r="O1120">
            <v>12.5</v>
          </cell>
          <cell r="P1120">
            <v>35356</v>
          </cell>
          <cell r="Q1120" t="str">
            <v>T-TWA</v>
          </cell>
          <cell r="R1120" t="str">
            <v>USD</v>
          </cell>
          <cell r="S1120" t="str">
            <v>Call Option</v>
          </cell>
          <cell r="U1120" t="str">
            <v>Airlines</v>
          </cell>
          <cell r="V1120" t="str">
            <v>UNITED STATES OF AMERICA</v>
          </cell>
          <cell r="W1120" t="str">
            <v>NEW YORK STOCK EXCHANGE</v>
          </cell>
          <cell r="Y1120" t="str">
            <v>U.S. Dollar</v>
          </cell>
          <cell r="AJ1120" t="str">
            <v>E</v>
          </cell>
          <cell r="AR1120" t="str">
            <v>T-TWA.JV</v>
          </cell>
        </row>
        <row r="1121">
          <cell r="A1121" t="str">
            <v>T-TWA.P</v>
          </cell>
          <cell r="B1121" t="str">
            <v>TWA Preferred "A"</v>
          </cell>
          <cell r="C1121" t="str">
            <v>PREF</v>
          </cell>
          <cell r="D1121">
            <v>1</v>
          </cell>
          <cell r="F1121" t="str">
            <v>NYSE</v>
          </cell>
          <cell r="G1121" t="str">
            <v>AIRL</v>
          </cell>
          <cell r="H1121" t="str">
            <v>USA</v>
          </cell>
          <cell r="N1121" t="str">
            <v>T-TWA.P</v>
          </cell>
          <cell r="R1121" t="str">
            <v>USD</v>
          </cell>
          <cell r="S1121" t="str">
            <v>Preferred Stock</v>
          </cell>
          <cell r="U1121" t="str">
            <v>Airlines</v>
          </cell>
          <cell r="V1121" t="str">
            <v>UNITED STATES OF AMERICA</v>
          </cell>
          <cell r="W1121" t="str">
            <v>NEW YORK STOCK EXCHANGE</v>
          </cell>
          <cell r="Y1121" t="str">
            <v>U.S. Dollar</v>
          </cell>
          <cell r="AJ1121" t="str">
            <v>E</v>
          </cell>
          <cell r="AR1121" t="str">
            <v>T-TWA.P</v>
          </cell>
        </row>
        <row r="1122">
          <cell r="A1122" t="str">
            <v>T-TWA.PA</v>
          </cell>
          <cell r="B1122" t="str">
            <v>TWA Preferred "A"</v>
          </cell>
          <cell r="C1122" t="str">
            <v>PREF</v>
          </cell>
          <cell r="D1122">
            <v>1</v>
          </cell>
          <cell r="F1122" t="str">
            <v>OTC</v>
          </cell>
          <cell r="G1122" t="str">
            <v>AIRL</v>
          </cell>
          <cell r="H1122" t="str">
            <v>USA</v>
          </cell>
          <cell r="N1122" t="str">
            <v>T-TWA.PA</v>
          </cell>
          <cell r="R1122" t="str">
            <v>USD</v>
          </cell>
          <cell r="S1122" t="str">
            <v>Preferred Stock</v>
          </cell>
          <cell r="U1122" t="str">
            <v>Airlines</v>
          </cell>
          <cell r="V1122" t="str">
            <v>UNITED STATES OF AMERICA</v>
          </cell>
          <cell r="W1122" t="str">
            <v>OVER THE COUNTER</v>
          </cell>
          <cell r="Y1122" t="str">
            <v>U.S. Dollar</v>
          </cell>
          <cell r="AJ1122" t="str">
            <v>E</v>
          </cell>
          <cell r="AR1122" t="str">
            <v>T-TWA.PA</v>
          </cell>
        </row>
        <row r="1123">
          <cell r="A1123" t="str">
            <v>T-U</v>
          </cell>
          <cell r="B1123" t="str">
            <v>US Airways Group</v>
          </cell>
          <cell r="C1123" t="str">
            <v>STK</v>
          </cell>
          <cell r="D1123">
            <v>1</v>
          </cell>
          <cell r="F1123" t="str">
            <v>NYSE</v>
          </cell>
          <cell r="G1123" t="str">
            <v>AIRL</v>
          </cell>
          <cell r="H1123" t="str">
            <v>USA</v>
          </cell>
          <cell r="N1123" t="str">
            <v>T-U</v>
          </cell>
          <cell r="R1123" t="str">
            <v>USD</v>
          </cell>
          <cell r="S1123" t="str">
            <v>Stock</v>
          </cell>
          <cell r="U1123" t="str">
            <v>Airlines</v>
          </cell>
          <cell r="V1123" t="str">
            <v>UNITED STATES OF AMERICA</v>
          </cell>
          <cell r="W1123" t="str">
            <v>NEW YORK STOCK EXCHANGE</v>
          </cell>
          <cell r="Y1123" t="str">
            <v>U.S. Dollar</v>
          </cell>
          <cell r="AJ1123" t="str">
            <v>E</v>
          </cell>
          <cell r="AR1123" t="str">
            <v>T-U</v>
          </cell>
        </row>
        <row r="1124">
          <cell r="A1124" t="str">
            <v>T-U.DN</v>
          </cell>
          <cell r="B1124" t="str">
            <v>U Apr 1997 70 Calls</v>
          </cell>
          <cell r="C1124" t="str">
            <v>CAL</v>
          </cell>
          <cell r="D1124">
            <v>100</v>
          </cell>
          <cell r="F1124" t="str">
            <v>NYSE</v>
          </cell>
          <cell r="G1124" t="str">
            <v>AIRL</v>
          </cell>
          <cell r="H1124" t="str">
            <v>USA</v>
          </cell>
          <cell r="N1124" t="str">
            <v>T-U.DN</v>
          </cell>
          <cell r="O1124">
            <v>70</v>
          </cell>
          <cell r="P1124">
            <v>35902</v>
          </cell>
          <cell r="Q1124" t="str">
            <v>T-U</v>
          </cell>
          <cell r="R1124" t="str">
            <v>USD</v>
          </cell>
          <cell r="S1124" t="str">
            <v>Call Option</v>
          </cell>
          <cell r="U1124" t="str">
            <v>Airlines</v>
          </cell>
          <cell r="V1124" t="str">
            <v>UNITED STATES OF AMERICA</v>
          </cell>
          <cell r="W1124" t="str">
            <v>NEW YORK STOCK EXCHANGE</v>
          </cell>
          <cell r="Y1124" t="str">
            <v>U.S. Dollar</v>
          </cell>
          <cell r="AJ1124" t="str">
            <v>E</v>
          </cell>
          <cell r="AR1124" t="str">
            <v>T-U.DN</v>
          </cell>
        </row>
        <row r="1125">
          <cell r="A1125" t="str">
            <v>T-U.EP</v>
          </cell>
          <cell r="B1125" t="str">
            <v>U May 1997 80 Calls</v>
          </cell>
          <cell r="C1125" t="str">
            <v>CAL</v>
          </cell>
          <cell r="D1125">
            <v>100</v>
          </cell>
          <cell r="F1125" t="str">
            <v>NYSE</v>
          </cell>
          <cell r="G1125" t="str">
            <v>AIRL</v>
          </cell>
          <cell r="H1125" t="str">
            <v>USA</v>
          </cell>
          <cell r="N1125" t="str">
            <v>T-U.EP</v>
          </cell>
          <cell r="O1125">
            <v>80</v>
          </cell>
          <cell r="P1125">
            <v>35930</v>
          </cell>
          <cell r="Q1125" t="str">
            <v>T-U</v>
          </cell>
          <cell r="R1125" t="str">
            <v>USD</v>
          </cell>
          <cell r="S1125" t="str">
            <v>Call Option</v>
          </cell>
          <cell r="U1125" t="str">
            <v>Airlines</v>
          </cell>
          <cell r="V1125" t="str">
            <v>UNITED STATES OF AMERICA</v>
          </cell>
          <cell r="W1125" t="str">
            <v>NEW YORK STOCK EXCHANGE</v>
          </cell>
          <cell r="Y1125" t="str">
            <v>U.S. Dollar</v>
          </cell>
          <cell r="AJ1125" t="str">
            <v>E</v>
          </cell>
          <cell r="AR1125" t="str">
            <v>T-U.EP</v>
          </cell>
        </row>
        <row r="1126">
          <cell r="A1126" t="str">
            <v>T-U.HV</v>
          </cell>
          <cell r="B1126" t="str">
            <v>USAir Group Aug 1995 12.5 Calls</v>
          </cell>
          <cell r="C1126" t="str">
            <v>CAL</v>
          </cell>
          <cell r="D1126">
            <v>100</v>
          </cell>
          <cell r="F1126" t="str">
            <v>NYSE</v>
          </cell>
          <cell r="G1126" t="str">
            <v>AIRL</v>
          </cell>
          <cell r="H1126" t="str">
            <v>USA</v>
          </cell>
          <cell r="N1126" t="str">
            <v>T-U.HV</v>
          </cell>
          <cell r="O1126">
            <v>12.5</v>
          </cell>
          <cell r="P1126">
            <v>34929</v>
          </cell>
          <cell r="Q1126" t="str">
            <v>T-U</v>
          </cell>
          <cell r="R1126" t="str">
            <v>USD</v>
          </cell>
          <cell r="S1126" t="str">
            <v>Call Option</v>
          </cell>
          <cell r="U1126" t="str">
            <v>Airlines</v>
          </cell>
          <cell r="V1126" t="str">
            <v>UNITED STATES OF AMERICA</v>
          </cell>
          <cell r="W1126" t="str">
            <v>NEW YORK STOCK EXCHANGE</v>
          </cell>
          <cell r="Y1126" t="str">
            <v>U.S. Dollar</v>
          </cell>
          <cell r="AJ1126" t="str">
            <v>E</v>
          </cell>
        </row>
        <row r="1127">
          <cell r="A1127" t="str">
            <v>T-U.KC</v>
          </cell>
          <cell r="B1127" t="str">
            <v>US Air Nov. 1995 15 Calls</v>
          </cell>
          <cell r="C1127" t="str">
            <v>CAL</v>
          </cell>
          <cell r="D1127">
            <v>100</v>
          </cell>
          <cell r="F1127" t="str">
            <v>NYSE</v>
          </cell>
          <cell r="G1127" t="str">
            <v>AIRL</v>
          </cell>
          <cell r="H1127" t="str">
            <v>USA</v>
          </cell>
          <cell r="N1127" t="str">
            <v>T-U.KC</v>
          </cell>
          <cell r="O1127">
            <v>15</v>
          </cell>
          <cell r="P1127">
            <v>35021</v>
          </cell>
          <cell r="Q1127" t="str">
            <v>T-U</v>
          </cell>
          <cell r="R1127" t="str">
            <v>USD</v>
          </cell>
          <cell r="S1127" t="str">
            <v>Call Option</v>
          </cell>
          <cell r="U1127" t="str">
            <v>Airlines</v>
          </cell>
          <cell r="V1127" t="str">
            <v>UNITED STATES OF AMERICA</v>
          </cell>
          <cell r="W1127" t="str">
            <v>NEW YORK STOCK EXCHANGE</v>
          </cell>
          <cell r="Y1127" t="str">
            <v>U.S. Dollar</v>
          </cell>
          <cell r="AJ1127" t="str">
            <v>E</v>
          </cell>
          <cell r="AR1127" t="str">
            <v>T-U.KC</v>
          </cell>
        </row>
        <row r="1128">
          <cell r="A1128" t="str">
            <v>T-U.TV</v>
          </cell>
          <cell r="B1128" t="str">
            <v>USAir Group Aug 1995 12.5 Puts</v>
          </cell>
          <cell r="C1128" t="str">
            <v>PUT</v>
          </cell>
          <cell r="D1128">
            <v>100</v>
          </cell>
          <cell r="F1128" t="str">
            <v>NYSE</v>
          </cell>
          <cell r="G1128" t="str">
            <v>AIRL</v>
          </cell>
          <cell r="H1128" t="str">
            <v>USA</v>
          </cell>
          <cell r="N1128" t="str">
            <v>T-U.TV</v>
          </cell>
          <cell r="O1128">
            <v>12.5</v>
          </cell>
          <cell r="P1128">
            <v>34929</v>
          </cell>
          <cell r="Q1128" t="str">
            <v>T-U</v>
          </cell>
          <cell r="R1128" t="str">
            <v>USD</v>
          </cell>
          <cell r="S1128" t="str">
            <v>Put Option</v>
          </cell>
          <cell r="U1128" t="str">
            <v>Airlines</v>
          </cell>
          <cell r="V1128" t="str">
            <v>UNITED STATES OF AMERICA</v>
          </cell>
          <cell r="W1128" t="str">
            <v>NEW YORK STOCK EXCHANGE</v>
          </cell>
          <cell r="Y1128" t="str">
            <v>U.S. Dollar</v>
          </cell>
          <cell r="AJ1128" t="str">
            <v>E</v>
          </cell>
        </row>
        <row r="1129">
          <cell r="A1129" t="str">
            <v>T-U.WC</v>
          </cell>
          <cell r="B1129" t="str">
            <v>US Air Nov. 1995 15 Puts</v>
          </cell>
          <cell r="C1129" t="str">
            <v>PUT</v>
          </cell>
          <cell r="D1129">
            <v>100</v>
          </cell>
          <cell r="F1129" t="str">
            <v>NYSE</v>
          </cell>
          <cell r="G1129" t="str">
            <v>AIRL</v>
          </cell>
          <cell r="H1129" t="str">
            <v>USA</v>
          </cell>
          <cell r="N1129" t="str">
            <v>T-U.WC</v>
          </cell>
          <cell r="O1129">
            <v>15</v>
          </cell>
          <cell r="P1129">
            <v>35021</v>
          </cell>
          <cell r="Q1129" t="str">
            <v>T-U</v>
          </cell>
          <cell r="R1129" t="str">
            <v>USD</v>
          </cell>
          <cell r="S1129" t="str">
            <v>Put Option</v>
          </cell>
          <cell r="U1129" t="str">
            <v>Airlines</v>
          </cell>
          <cell r="V1129" t="str">
            <v>UNITED STATES OF AMERICA</v>
          </cell>
          <cell r="W1129" t="str">
            <v>NEW YORK STOCK EXCHANGE</v>
          </cell>
          <cell r="Y1129" t="str">
            <v>U.S. Dollar</v>
          </cell>
          <cell r="AJ1129" t="str">
            <v>E</v>
          </cell>
          <cell r="AR1129" t="str">
            <v>T-U.WC</v>
          </cell>
        </row>
        <row r="1130">
          <cell r="A1130" t="str">
            <v>T-UAL</v>
          </cell>
          <cell r="B1130" t="str">
            <v>UAL Corp.</v>
          </cell>
          <cell r="C1130" t="str">
            <v>STK</v>
          </cell>
          <cell r="D1130">
            <v>1</v>
          </cell>
          <cell r="F1130" t="str">
            <v>NYSE</v>
          </cell>
          <cell r="G1130" t="str">
            <v>AIRL</v>
          </cell>
          <cell r="H1130" t="str">
            <v>USA</v>
          </cell>
          <cell r="N1130" t="str">
            <v>T-UAL</v>
          </cell>
          <cell r="R1130" t="str">
            <v>USD</v>
          </cell>
          <cell r="S1130" t="str">
            <v>Stock</v>
          </cell>
          <cell r="U1130" t="str">
            <v>Airlines</v>
          </cell>
          <cell r="V1130" t="str">
            <v>UNITED STATES OF AMERICA</v>
          </cell>
          <cell r="W1130" t="str">
            <v>NEW YORK STOCK EXCHANGE</v>
          </cell>
          <cell r="Y1130" t="str">
            <v>U.S. Dollar</v>
          </cell>
          <cell r="AJ1130" t="str">
            <v>E</v>
          </cell>
        </row>
        <row r="1131">
          <cell r="A1131" t="str">
            <v>T-UAL.GK</v>
          </cell>
          <cell r="B1131" t="str">
            <v>UAL July 1996 55 Calls</v>
          </cell>
          <cell r="C1131" t="str">
            <v>CAL</v>
          </cell>
          <cell r="D1131">
            <v>100</v>
          </cell>
          <cell r="F1131" t="str">
            <v>NYSE</v>
          </cell>
          <cell r="G1131" t="str">
            <v>AIRL</v>
          </cell>
          <cell r="H1131" t="str">
            <v>USA</v>
          </cell>
          <cell r="N1131" t="str">
            <v>T-UAL.GK</v>
          </cell>
          <cell r="O1131">
            <v>55</v>
          </cell>
          <cell r="P1131">
            <v>35265</v>
          </cell>
          <cell r="Q1131" t="str">
            <v>T-UAL</v>
          </cell>
          <cell r="R1131" t="str">
            <v>USD</v>
          </cell>
          <cell r="S1131" t="str">
            <v>Call Option</v>
          </cell>
          <cell r="U1131" t="str">
            <v>Airlines</v>
          </cell>
          <cell r="V1131" t="str">
            <v>UNITED STATES OF AMERICA</v>
          </cell>
          <cell r="W1131" t="str">
            <v>NEW YORK STOCK EXCHANGE</v>
          </cell>
          <cell r="Y1131" t="str">
            <v>U.S. Dollar</v>
          </cell>
          <cell r="AJ1131" t="str">
            <v>E</v>
          </cell>
          <cell r="AR1131" t="str">
            <v>T-UAL.GK</v>
          </cell>
        </row>
        <row r="1132">
          <cell r="A1132" t="str">
            <v>T-UAL.IJ</v>
          </cell>
          <cell r="B1132" t="str">
            <v>UAL Corp. Sept. 1995 150 Calls</v>
          </cell>
          <cell r="C1132" t="str">
            <v>CAL</v>
          </cell>
          <cell r="D1132">
            <v>100</v>
          </cell>
          <cell r="F1132" t="str">
            <v>NYSE</v>
          </cell>
          <cell r="G1132" t="str">
            <v>AIRL</v>
          </cell>
          <cell r="H1132" t="str">
            <v>USA</v>
          </cell>
          <cell r="N1132" t="str">
            <v>T-UAL.IJ</v>
          </cell>
          <cell r="O1132">
            <v>150</v>
          </cell>
          <cell r="P1132">
            <v>34957</v>
          </cell>
          <cell r="Q1132" t="str">
            <v>T-UAL</v>
          </cell>
          <cell r="R1132" t="str">
            <v>USD</v>
          </cell>
          <cell r="S1132" t="str">
            <v>Call Option</v>
          </cell>
          <cell r="U1132" t="str">
            <v>Airlines</v>
          </cell>
          <cell r="V1132" t="str">
            <v>UNITED STATES OF AMERICA</v>
          </cell>
          <cell r="W1132" t="str">
            <v>NEW YORK STOCK EXCHANGE</v>
          </cell>
          <cell r="Y1132" t="str">
            <v>U.S. Dollar</v>
          </cell>
          <cell r="AJ1132" t="str">
            <v>E</v>
          </cell>
        </row>
        <row r="1133">
          <cell r="A1133" t="str">
            <v>T-UAL.KJ</v>
          </cell>
          <cell r="B1133" t="str">
            <v>UAL Nov 1996 50 Calls</v>
          </cell>
          <cell r="C1133" t="str">
            <v>CAL</v>
          </cell>
          <cell r="D1133">
            <v>100</v>
          </cell>
          <cell r="F1133" t="str">
            <v>NYSE</v>
          </cell>
          <cell r="G1133" t="str">
            <v>AIRL</v>
          </cell>
          <cell r="H1133" t="str">
            <v>USA</v>
          </cell>
          <cell r="N1133" t="str">
            <v>T-UAL.KJ</v>
          </cell>
          <cell r="O1133">
            <v>50</v>
          </cell>
          <cell r="P1133">
            <v>35384</v>
          </cell>
          <cell r="Q1133" t="str">
            <v>T-UAL</v>
          </cell>
          <cell r="R1133" t="str">
            <v>USD</v>
          </cell>
          <cell r="S1133" t="str">
            <v>Call Option</v>
          </cell>
          <cell r="U1133" t="str">
            <v>Airlines</v>
          </cell>
          <cell r="V1133" t="str">
            <v>UNITED STATES OF AMERICA</v>
          </cell>
          <cell r="W1133" t="str">
            <v>NEW YORK STOCK EXCHANGE</v>
          </cell>
          <cell r="Y1133" t="str">
            <v>U.S. Dollar</v>
          </cell>
          <cell r="AJ1133" t="str">
            <v>E</v>
          </cell>
          <cell r="AR1133" t="str">
            <v>T-UAL.KJ</v>
          </cell>
        </row>
        <row r="1134">
          <cell r="A1134" t="str">
            <v>T-UAL.SK</v>
          </cell>
          <cell r="B1134" t="str">
            <v>UAL July 1996 55 Puts</v>
          </cell>
          <cell r="C1134" t="str">
            <v>PUT</v>
          </cell>
          <cell r="D1134">
            <v>100</v>
          </cell>
          <cell r="F1134" t="str">
            <v>NYSE</v>
          </cell>
          <cell r="G1134" t="str">
            <v>AIRL</v>
          </cell>
          <cell r="H1134" t="str">
            <v>USA</v>
          </cell>
          <cell r="N1134" t="str">
            <v>T-UAL.SK</v>
          </cell>
          <cell r="O1134">
            <v>55</v>
          </cell>
          <cell r="P1134">
            <v>35265</v>
          </cell>
          <cell r="Q1134" t="str">
            <v>T-UAL</v>
          </cell>
          <cell r="R1134" t="str">
            <v>USD</v>
          </cell>
          <cell r="S1134" t="str">
            <v>Put Option</v>
          </cell>
          <cell r="U1134" t="str">
            <v>Airlines</v>
          </cell>
          <cell r="V1134" t="str">
            <v>UNITED STATES OF AMERICA</v>
          </cell>
          <cell r="W1134" t="str">
            <v>NEW YORK STOCK EXCHANGE</v>
          </cell>
          <cell r="Y1134" t="str">
            <v>U.S. Dollar</v>
          </cell>
          <cell r="AJ1134" t="str">
            <v>E</v>
          </cell>
          <cell r="AR1134" t="str">
            <v>T-UAL.SK</v>
          </cell>
        </row>
        <row r="1135">
          <cell r="A1135" t="str">
            <v>T-UAL.UJ</v>
          </cell>
          <cell r="B1135" t="str">
            <v>UAL Corp. Sept. 1995 150 Puts</v>
          </cell>
          <cell r="C1135" t="str">
            <v>PUT</v>
          </cell>
          <cell r="D1135">
            <v>100</v>
          </cell>
          <cell r="F1135" t="str">
            <v>NYSE</v>
          </cell>
          <cell r="G1135" t="str">
            <v>AIRL</v>
          </cell>
          <cell r="H1135" t="str">
            <v>USA</v>
          </cell>
          <cell r="N1135" t="str">
            <v>T-UAL.UJ</v>
          </cell>
          <cell r="O1135">
            <v>150</v>
          </cell>
          <cell r="P1135">
            <v>34957</v>
          </cell>
          <cell r="Q1135" t="str">
            <v>T-UAL</v>
          </cell>
          <cell r="R1135" t="str">
            <v>USD</v>
          </cell>
          <cell r="S1135" t="str">
            <v>Put Option</v>
          </cell>
          <cell r="U1135" t="str">
            <v>Airlines</v>
          </cell>
          <cell r="V1135" t="str">
            <v>UNITED STATES OF AMERICA</v>
          </cell>
          <cell r="W1135" t="str">
            <v>NEW YORK STOCK EXCHANGE</v>
          </cell>
          <cell r="Y1135" t="str">
            <v>U.S. Dollar</v>
          </cell>
          <cell r="AJ1135" t="str">
            <v>E</v>
          </cell>
        </row>
        <row r="1136">
          <cell r="A1136" t="str">
            <v>T-UBET</v>
          </cell>
          <cell r="B1136" t="str">
            <v>Youbet.com</v>
          </cell>
          <cell r="C1136" t="str">
            <v>STK</v>
          </cell>
          <cell r="D1136">
            <v>1</v>
          </cell>
          <cell r="F1136" t="str">
            <v>OTC</v>
          </cell>
          <cell r="G1136" t="str">
            <v>INET</v>
          </cell>
          <cell r="H1136" t="str">
            <v>USA</v>
          </cell>
          <cell r="N1136" t="str">
            <v>T-UBET</v>
          </cell>
          <cell r="R1136" t="str">
            <v>USD</v>
          </cell>
          <cell r="S1136" t="str">
            <v>Stock</v>
          </cell>
          <cell r="U1136" t="str">
            <v>Internet</v>
          </cell>
          <cell r="V1136" t="str">
            <v>UNITED STATES OF AMERICA</v>
          </cell>
          <cell r="W1136" t="str">
            <v>OVER THE COUNTER</v>
          </cell>
          <cell r="Y1136" t="str">
            <v>U.S. Dollar</v>
          </cell>
          <cell r="AJ1136" t="str">
            <v>E</v>
          </cell>
          <cell r="AR1136" t="str">
            <v>T-UBET</v>
          </cell>
        </row>
        <row r="1137">
          <cell r="A1137" t="str">
            <v>T-UC</v>
          </cell>
          <cell r="B1137" t="str">
            <v>United Companies Financial</v>
          </cell>
          <cell r="C1137" t="str">
            <v>STK</v>
          </cell>
          <cell r="D1137">
            <v>1</v>
          </cell>
          <cell r="F1137" t="str">
            <v>NYSE</v>
          </cell>
          <cell r="G1137" t="str">
            <v>FINL</v>
          </cell>
          <cell r="H1137" t="str">
            <v>USA</v>
          </cell>
          <cell r="N1137" t="str">
            <v>T-UC</v>
          </cell>
          <cell r="R1137" t="str">
            <v>USD</v>
          </cell>
          <cell r="S1137" t="str">
            <v>Stock</v>
          </cell>
          <cell r="U1137" t="str">
            <v>Financial</v>
          </cell>
          <cell r="V1137" t="str">
            <v>UNITED STATES OF AMERICA</v>
          </cell>
          <cell r="W1137" t="str">
            <v>NEW YORK STOCK EXCHANGE</v>
          </cell>
          <cell r="Y1137" t="str">
            <v>U.S. Dollar</v>
          </cell>
          <cell r="AJ1137" t="str">
            <v>E</v>
          </cell>
          <cell r="AR1137" t="str">
            <v>T-UC</v>
          </cell>
        </row>
        <row r="1138">
          <cell r="A1138" t="str">
            <v>T-UCC</v>
          </cell>
          <cell r="B1138" t="str">
            <v xml:space="preserve">Union Camp Corp.   </v>
          </cell>
          <cell r="C1138" t="str">
            <v>STK</v>
          </cell>
          <cell r="D1138">
            <v>1</v>
          </cell>
          <cell r="F1138" t="str">
            <v>NYSE</v>
          </cell>
          <cell r="G1138" t="str">
            <v>PAPR</v>
          </cell>
          <cell r="H1138" t="str">
            <v>USA</v>
          </cell>
          <cell r="N1138" t="str">
            <v>T-UCC</v>
          </cell>
          <cell r="R1138" t="str">
            <v>USD</v>
          </cell>
          <cell r="S1138" t="str">
            <v>Stock</v>
          </cell>
          <cell r="U1138" t="str">
            <v>Paper</v>
          </cell>
          <cell r="V1138" t="str">
            <v>UNITED STATES OF AMERICA</v>
          </cell>
          <cell r="W1138" t="str">
            <v>NEW YORK STOCK EXCHANGE</v>
          </cell>
          <cell r="Y1138" t="str">
            <v>U.S. Dollar</v>
          </cell>
          <cell r="AJ1138" t="str">
            <v>E</v>
          </cell>
        </row>
        <row r="1139">
          <cell r="A1139" t="str">
            <v>T-UHS</v>
          </cell>
          <cell r="B1139" t="str">
            <v>Universal Health Services</v>
          </cell>
          <cell r="C1139" t="str">
            <v>STK</v>
          </cell>
          <cell r="D1139">
            <v>1</v>
          </cell>
          <cell r="F1139" t="str">
            <v>NYSE</v>
          </cell>
          <cell r="G1139" t="str">
            <v>HOSP</v>
          </cell>
          <cell r="H1139" t="str">
            <v>USA</v>
          </cell>
          <cell r="J1139" t="str">
            <v>913903100</v>
          </cell>
          <cell r="N1139" t="str">
            <v>T-UHS</v>
          </cell>
          <cell r="R1139" t="str">
            <v>USD</v>
          </cell>
          <cell r="S1139" t="str">
            <v>Stock</v>
          </cell>
          <cell r="U1139" t="str">
            <v>Hospital</v>
          </cell>
          <cell r="V1139" t="str">
            <v>UNITED STATES OF AMERICA</v>
          </cell>
          <cell r="W1139" t="str">
            <v>NEW YORK STOCK EXCHANGE</v>
          </cell>
          <cell r="Y1139" t="str">
            <v>U.S. Dollar</v>
          </cell>
          <cell r="AJ1139" t="str">
            <v>E</v>
          </cell>
          <cell r="AR1139" t="str">
            <v>T-UHS</v>
          </cell>
        </row>
        <row r="1140">
          <cell r="A1140" t="str">
            <v>T-UHS.FH</v>
          </cell>
          <cell r="B1140" t="str">
            <v>UHS Jun 1997 40 Calls</v>
          </cell>
          <cell r="C1140" t="str">
            <v>CAL</v>
          </cell>
          <cell r="D1140">
            <v>100</v>
          </cell>
          <cell r="F1140" t="str">
            <v>NYSE</v>
          </cell>
          <cell r="G1140" t="str">
            <v>HOSP</v>
          </cell>
          <cell r="H1140" t="str">
            <v>USA</v>
          </cell>
          <cell r="N1140" t="str">
            <v>T-UHS.FH</v>
          </cell>
          <cell r="O1140">
            <v>40</v>
          </cell>
          <cell r="P1140">
            <v>35601</v>
          </cell>
          <cell r="Q1140" t="str">
            <v>T-UHS</v>
          </cell>
          <cell r="R1140" t="str">
            <v>USD</v>
          </cell>
          <cell r="S1140" t="str">
            <v>Call Option</v>
          </cell>
          <cell r="U1140" t="str">
            <v>Hospital</v>
          </cell>
          <cell r="V1140" t="str">
            <v>UNITED STATES OF AMERICA</v>
          </cell>
          <cell r="W1140" t="str">
            <v>NEW YORK STOCK EXCHANGE</v>
          </cell>
          <cell r="Y1140" t="str">
            <v>U.S. Dollar</v>
          </cell>
          <cell r="AJ1140" t="str">
            <v>E</v>
          </cell>
          <cell r="AR1140" t="str">
            <v>T-UHS.FH</v>
          </cell>
        </row>
        <row r="1141">
          <cell r="A1141" t="str">
            <v>T-UHS.GH</v>
          </cell>
          <cell r="B1141" t="str">
            <v>UHS July 1997 40 Calls</v>
          </cell>
          <cell r="C1141" t="str">
            <v>CAL</v>
          </cell>
          <cell r="D1141">
            <v>100</v>
          </cell>
          <cell r="F1141" t="str">
            <v>NYSE</v>
          </cell>
          <cell r="G1141" t="str">
            <v>HOSP</v>
          </cell>
          <cell r="H1141" t="str">
            <v>USA</v>
          </cell>
          <cell r="N1141" t="str">
            <v>T-UHS.GH</v>
          </cell>
          <cell r="O1141">
            <v>40</v>
          </cell>
          <cell r="P1141">
            <v>35629</v>
          </cell>
          <cell r="Q1141" t="str">
            <v>T-UHS</v>
          </cell>
          <cell r="R1141" t="str">
            <v>USD</v>
          </cell>
          <cell r="S1141" t="str">
            <v>Call Option</v>
          </cell>
          <cell r="U1141" t="str">
            <v>Hospital</v>
          </cell>
          <cell r="V1141" t="str">
            <v>UNITED STATES OF AMERICA</v>
          </cell>
          <cell r="W1141" t="str">
            <v>NEW YORK STOCK EXCHANGE</v>
          </cell>
          <cell r="Y1141" t="str">
            <v>U.S. Dollar</v>
          </cell>
          <cell r="AJ1141" t="str">
            <v>E</v>
          </cell>
          <cell r="AR1141" t="str">
            <v>T-UHS.GH</v>
          </cell>
        </row>
        <row r="1142">
          <cell r="A1142" t="str">
            <v>T-UHS.HG</v>
          </cell>
          <cell r="B1142" t="str">
            <v>UHS Aug 1997 35 Calls</v>
          </cell>
          <cell r="C1142" t="str">
            <v>CAL</v>
          </cell>
          <cell r="D1142">
            <v>100</v>
          </cell>
          <cell r="F1142" t="str">
            <v>NYSE</v>
          </cell>
          <cell r="G1142" t="str">
            <v>HOSP</v>
          </cell>
          <cell r="H1142" t="str">
            <v>USA</v>
          </cell>
          <cell r="N1142" t="str">
            <v>T-UHS.HG</v>
          </cell>
          <cell r="O1142">
            <v>35</v>
          </cell>
          <cell r="P1142">
            <v>35657</v>
          </cell>
          <cell r="Q1142" t="str">
            <v>T-UHS</v>
          </cell>
          <cell r="R1142" t="str">
            <v>USD</v>
          </cell>
          <cell r="S1142" t="str">
            <v>Call Option</v>
          </cell>
          <cell r="U1142" t="str">
            <v>Hospital</v>
          </cell>
          <cell r="V1142" t="str">
            <v>UNITED STATES OF AMERICA</v>
          </cell>
          <cell r="W1142" t="str">
            <v>NEW YORK STOCK EXCHANGE</v>
          </cell>
          <cell r="Y1142" t="str">
            <v>U.S. Dollar</v>
          </cell>
          <cell r="AJ1142" t="str">
            <v>E</v>
          </cell>
          <cell r="AR1142" t="str">
            <v>T-UHS.HG</v>
          </cell>
        </row>
        <row r="1143">
          <cell r="A1143" t="str">
            <v>T-UHS.II</v>
          </cell>
          <cell r="B1143" t="str">
            <v>UHS Sep 1997 45 Calls</v>
          </cell>
          <cell r="C1143" t="str">
            <v>CAL</v>
          </cell>
          <cell r="D1143">
            <v>100</v>
          </cell>
          <cell r="F1143" t="str">
            <v>NYSE</v>
          </cell>
          <cell r="G1143" t="str">
            <v>HOSP</v>
          </cell>
          <cell r="H1143" t="str">
            <v>USA</v>
          </cell>
          <cell r="N1143" t="str">
            <v>T-UHS.II</v>
          </cell>
          <cell r="O1143">
            <v>45</v>
          </cell>
          <cell r="P1143">
            <v>35692</v>
          </cell>
          <cell r="Q1143" t="str">
            <v>T-UHS</v>
          </cell>
          <cell r="R1143" t="str">
            <v>USD</v>
          </cell>
          <cell r="S1143" t="str">
            <v>Call Option</v>
          </cell>
          <cell r="U1143" t="str">
            <v>Hospital</v>
          </cell>
          <cell r="V1143" t="str">
            <v>UNITED STATES OF AMERICA</v>
          </cell>
          <cell r="W1143" t="str">
            <v>NEW YORK STOCK EXCHANGE</v>
          </cell>
          <cell r="Y1143" t="str">
            <v>U.S. Dollar</v>
          </cell>
          <cell r="AJ1143" t="str">
            <v>E</v>
          </cell>
          <cell r="AR1143" t="str">
            <v>T-UHS.II</v>
          </cell>
        </row>
        <row r="1144">
          <cell r="A1144" t="str">
            <v>T-UHS.KY</v>
          </cell>
          <cell r="B1144" t="str">
            <v>UHS Nov 1996 27.5 Calls</v>
          </cell>
          <cell r="C1144" t="str">
            <v>CAL</v>
          </cell>
          <cell r="D1144">
            <v>100</v>
          </cell>
          <cell r="F1144" t="str">
            <v>NYSE</v>
          </cell>
          <cell r="G1144" t="str">
            <v>HOSP</v>
          </cell>
          <cell r="H1144" t="str">
            <v>USA</v>
          </cell>
          <cell r="N1144" t="str">
            <v>T-UHS.KY</v>
          </cell>
          <cell r="O1144">
            <v>27.5</v>
          </cell>
          <cell r="P1144">
            <v>35384</v>
          </cell>
          <cell r="Q1144" t="str">
            <v>T-UHS</v>
          </cell>
          <cell r="R1144" t="str">
            <v>USD</v>
          </cell>
          <cell r="S1144" t="str">
            <v>Call Option</v>
          </cell>
          <cell r="U1144" t="str">
            <v>Hospital</v>
          </cell>
          <cell r="V1144" t="str">
            <v>UNITED STATES OF AMERICA</v>
          </cell>
          <cell r="W1144" t="str">
            <v>NEW YORK STOCK EXCHANGE</v>
          </cell>
          <cell r="Y1144" t="str">
            <v>U.S. Dollar</v>
          </cell>
          <cell r="AJ1144" t="str">
            <v>E</v>
          </cell>
          <cell r="AR1144" t="str">
            <v>T-UHS.KY</v>
          </cell>
        </row>
        <row r="1145">
          <cell r="A1145" t="str">
            <v>T-UHS.TH</v>
          </cell>
          <cell r="B1145" t="str">
            <v>UHS Aug 1997 40 Puts</v>
          </cell>
          <cell r="C1145" t="str">
            <v>PUT</v>
          </cell>
          <cell r="D1145">
            <v>100</v>
          </cell>
          <cell r="F1145" t="str">
            <v>NYSE</v>
          </cell>
          <cell r="G1145" t="str">
            <v>HOSP</v>
          </cell>
          <cell r="H1145" t="str">
            <v>USA</v>
          </cell>
          <cell r="N1145" t="str">
            <v>T-UHS.TH</v>
          </cell>
          <cell r="O1145">
            <v>40</v>
          </cell>
          <cell r="P1145">
            <v>35664</v>
          </cell>
          <cell r="Q1145" t="str">
            <v>T-UHS</v>
          </cell>
          <cell r="R1145" t="str">
            <v>USD</v>
          </cell>
          <cell r="S1145" t="str">
            <v>Put Option</v>
          </cell>
          <cell r="U1145" t="str">
            <v>Hospital</v>
          </cell>
          <cell r="V1145" t="str">
            <v>UNITED STATES OF AMERICA</v>
          </cell>
          <cell r="W1145" t="str">
            <v>NEW YORK STOCK EXCHANGE</v>
          </cell>
          <cell r="Y1145" t="str">
            <v>U.S. Dollar</v>
          </cell>
          <cell r="AJ1145" t="str">
            <v>E</v>
          </cell>
          <cell r="AR1145" t="str">
            <v>T-UHS.TH</v>
          </cell>
        </row>
        <row r="1146">
          <cell r="A1146" t="str">
            <v>T-UHS.XE</v>
          </cell>
          <cell r="B1146" t="str">
            <v>UHS Dec 1996 25 Puts</v>
          </cell>
          <cell r="C1146" t="str">
            <v>PUT</v>
          </cell>
          <cell r="D1146">
            <v>100</v>
          </cell>
          <cell r="F1146" t="str">
            <v>NYSE</v>
          </cell>
          <cell r="G1146" t="str">
            <v>HOSP</v>
          </cell>
          <cell r="H1146" t="str">
            <v>USA</v>
          </cell>
          <cell r="N1146" t="str">
            <v>T-UHS.XE</v>
          </cell>
          <cell r="O1146">
            <v>25</v>
          </cell>
          <cell r="P1146">
            <v>35419</v>
          </cell>
          <cell r="Q1146" t="str">
            <v>T-UHS</v>
          </cell>
          <cell r="R1146" t="str">
            <v>USD</v>
          </cell>
          <cell r="S1146" t="str">
            <v>Put Option</v>
          </cell>
          <cell r="U1146" t="str">
            <v>Hospital</v>
          </cell>
          <cell r="V1146" t="str">
            <v>UNITED STATES OF AMERICA</v>
          </cell>
          <cell r="W1146" t="str">
            <v>NEW YORK STOCK EXCHANGE</v>
          </cell>
          <cell r="Y1146" t="str">
            <v>U.S. Dollar</v>
          </cell>
          <cell r="AJ1146" t="str">
            <v>E</v>
          </cell>
          <cell r="AR1146" t="str">
            <v>T-UHS.XE</v>
          </cell>
        </row>
        <row r="1147">
          <cell r="A1147" t="str">
            <v>T-ULBI</v>
          </cell>
          <cell r="B1147" t="str">
            <v>Ultralife Batteries</v>
          </cell>
          <cell r="C1147" t="str">
            <v>STK</v>
          </cell>
          <cell r="D1147">
            <v>1</v>
          </cell>
          <cell r="F1147" t="str">
            <v>OTC</v>
          </cell>
          <cell r="G1147" t="str">
            <v>INDL</v>
          </cell>
          <cell r="H1147" t="str">
            <v>USA</v>
          </cell>
          <cell r="N1147" t="str">
            <v>T-ULBI</v>
          </cell>
          <cell r="R1147" t="str">
            <v>USD</v>
          </cell>
          <cell r="S1147" t="str">
            <v>Stock</v>
          </cell>
          <cell r="U1147" t="str">
            <v>Industrial</v>
          </cell>
          <cell r="V1147" t="str">
            <v>UNITED STATES OF AMERICA</v>
          </cell>
          <cell r="W1147" t="str">
            <v>OVER THE COUNTER</v>
          </cell>
          <cell r="Y1147" t="str">
            <v>U.S. Dollar</v>
          </cell>
          <cell r="AJ1147" t="str">
            <v>E</v>
          </cell>
        </row>
        <row r="1148">
          <cell r="A1148" t="str">
            <v>T-UNH</v>
          </cell>
          <cell r="B1148" t="str">
            <v>United Healthcare</v>
          </cell>
          <cell r="C1148" t="str">
            <v>STK</v>
          </cell>
          <cell r="D1148">
            <v>1</v>
          </cell>
          <cell r="F1148" t="str">
            <v>NYSE</v>
          </cell>
          <cell r="G1148" t="str">
            <v>HMOS</v>
          </cell>
          <cell r="H1148" t="str">
            <v>USA</v>
          </cell>
          <cell r="N1148" t="str">
            <v>T-UNH</v>
          </cell>
          <cell r="R1148" t="str">
            <v>USD</v>
          </cell>
          <cell r="S1148" t="str">
            <v>Stock</v>
          </cell>
          <cell r="U1148" t="str">
            <v>Health Maint. Org.</v>
          </cell>
          <cell r="V1148" t="str">
            <v>UNITED STATES OF AMERICA</v>
          </cell>
          <cell r="W1148" t="str">
            <v>NEW YORK STOCK EXCHANGE</v>
          </cell>
          <cell r="Y1148" t="str">
            <v>U.S. Dollar</v>
          </cell>
          <cell r="AJ1148" t="str">
            <v>E</v>
          </cell>
        </row>
        <row r="1149">
          <cell r="A1149" t="str">
            <v>T-UNH.IJ</v>
          </cell>
          <cell r="B1149" t="str">
            <v>United Healthcare Sept. 1995 50 Calls</v>
          </cell>
          <cell r="C1149" t="str">
            <v>CAL</v>
          </cell>
          <cell r="D1149">
            <v>100</v>
          </cell>
          <cell r="F1149" t="str">
            <v>NYSE</v>
          </cell>
          <cell r="G1149" t="str">
            <v>HMOS</v>
          </cell>
          <cell r="H1149" t="str">
            <v>USA</v>
          </cell>
          <cell r="N1149" t="str">
            <v>T-UNH.IJ</v>
          </cell>
          <cell r="O1149">
            <v>50</v>
          </cell>
          <cell r="P1149">
            <v>34957</v>
          </cell>
          <cell r="Q1149" t="str">
            <v>T-UNH</v>
          </cell>
          <cell r="R1149" t="str">
            <v>USD</v>
          </cell>
          <cell r="S1149" t="str">
            <v>Call Option</v>
          </cell>
          <cell r="U1149" t="str">
            <v>Health Maint. Org.</v>
          </cell>
          <cell r="V1149" t="str">
            <v>UNITED STATES OF AMERICA</v>
          </cell>
          <cell r="W1149" t="str">
            <v>NEW YORK STOCK EXCHANGE</v>
          </cell>
          <cell r="Y1149" t="str">
            <v>U.S. Dollar</v>
          </cell>
          <cell r="AJ1149" t="str">
            <v>E</v>
          </cell>
        </row>
        <row r="1150">
          <cell r="A1150" t="str">
            <v>T-UNH.LW</v>
          </cell>
          <cell r="B1150" t="str">
            <v>United Healthcare Dec. 95 47.5 Calls</v>
          </cell>
          <cell r="C1150" t="str">
            <v>CAL</v>
          </cell>
          <cell r="D1150">
            <v>100</v>
          </cell>
          <cell r="F1150" t="str">
            <v>NYSE</v>
          </cell>
          <cell r="G1150" t="str">
            <v>HMOS</v>
          </cell>
          <cell r="H1150" t="str">
            <v>USA</v>
          </cell>
          <cell r="N1150" t="str">
            <v>T-UNH.LW</v>
          </cell>
          <cell r="O1150">
            <v>47.5</v>
          </cell>
          <cell r="P1150">
            <v>35048</v>
          </cell>
          <cell r="Q1150" t="str">
            <v>T-UNH</v>
          </cell>
          <cell r="R1150" t="str">
            <v>USD</v>
          </cell>
          <cell r="S1150" t="str">
            <v>Call Option</v>
          </cell>
          <cell r="U1150" t="str">
            <v>Health Maint. Org.</v>
          </cell>
          <cell r="V1150" t="str">
            <v>UNITED STATES OF AMERICA</v>
          </cell>
          <cell r="W1150" t="str">
            <v>NEW YORK STOCK EXCHANGE</v>
          </cell>
          <cell r="Y1150" t="str">
            <v>U.S. Dollar</v>
          </cell>
          <cell r="AJ1150" t="str">
            <v>E</v>
          </cell>
          <cell r="AR1150" t="str">
            <v>T-UNH.LW</v>
          </cell>
        </row>
        <row r="1151">
          <cell r="A1151" t="str">
            <v>T-UNH.UH</v>
          </cell>
          <cell r="B1151" t="str">
            <v>United Healthcare 9/16/95 40 Puts</v>
          </cell>
          <cell r="C1151" t="str">
            <v>PUT</v>
          </cell>
          <cell r="D1151">
            <v>100</v>
          </cell>
          <cell r="F1151" t="str">
            <v>NYSE</v>
          </cell>
          <cell r="G1151" t="str">
            <v>HMOS</v>
          </cell>
          <cell r="H1151" t="str">
            <v>USA</v>
          </cell>
          <cell r="N1151" t="str">
            <v>T-UNH.UH</v>
          </cell>
          <cell r="O1151">
            <v>40</v>
          </cell>
          <cell r="P1151">
            <v>34958</v>
          </cell>
          <cell r="Q1151" t="str">
            <v>T-UNH</v>
          </cell>
          <cell r="R1151" t="str">
            <v>USD</v>
          </cell>
          <cell r="S1151" t="str">
            <v>Put Option</v>
          </cell>
          <cell r="U1151" t="str">
            <v>Health Maint. Org.</v>
          </cell>
          <cell r="V1151" t="str">
            <v>UNITED STATES OF AMERICA</v>
          </cell>
          <cell r="W1151" t="str">
            <v>NEW YORK STOCK EXCHANGE</v>
          </cell>
          <cell r="Y1151" t="str">
            <v>U.S. Dollar</v>
          </cell>
          <cell r="AJ1151" t="str">
            <v>E</v>
          </cell>
          <cell r="AR1151" t="str">
            <v>T-UNH.UH</v>
          </cell>
        </row>
        <row r="1152">
          <cell r="A1152" t="str">
            <v>T-UQB.KG</v>
          </cell>
          <cell r="B1152" t="str">
            <v>CUBE Nov 1997 35 Calls</v>
          </cell>
          <cell r="C1152" t="str">
            <v>CAL</v>
          </cell>
          <cell r="D1152">
            <v>100</v>
          </cell>
          <cell r="F1152" t="str">
            <v>NYSE</v>
          </cell>
          <cell r="G1152" t="str">
            <v>TECH</v>
          </cell>
          <cell r="H1152" t="str">
            <v>USA</v>
          </cell>
          <cell r="N1152" t="str">
            <v>T-UQB.KG</v>
          </cell>
          <cell r="O1152">
            <v>35</v>
          </cell>
          <cell r="P1152">
            <v>35755</v>
          </cell>
          <cell r="Q1152" t="str">
            <v>T-CUBE</v>
          </cell>
          <cell r="R1152" t="str">
            <v>USD</v>
          </cell>
          <cell r="S1152" t="str">
            <v>Call Option</v>
          </cell>
          <cell r="U1152" t="str">
            <v>Technology</v>
          </cell>
          <cell r="V1152" t="str">
            <v>UNITED STATES OF AMERICA</v>
          </cell>
          <cell r="W1152" t="str">
            <v>NEW YORK STOCK EXCHANGE</v>
          </cell>
          <cell r="Y1152" t="str">
            <v>U.S. Dollar</v>
          </cell>
          <cell r="AJ1152" t="str">
            <v>E</v>
          </cell>
          <cell r="AR1152" t="str">
            <v>T-UQB.KG</v>
          </cell>
        </row>
        <row r="1153">
          <cell r="A1153" t="str">
            <v>T-URGI</v>
          </cell>
          <cell r="B1153" t="str">
            <v>United Retail Group, Inc.</v>
          </cell>
          <cell r="C1153" t="str">
            <v>STK</v>
          </cell>
          <cell r="D1153">
            <v>1</v>
          </cell>
          <cell r="F1153" t="str">
            <v>OTC</v>
          </cell>
          <cell r="G1153" t="str">
            <v>RETA</v>
          </cell>
          <cell r="H1153" t="str">
            <v>USA</v>
          </cell>
          <cell r="N1153" t="str">
            <v>T-URGI</v>
          </cell>
          <cell r="R1153" t="str">
            <v>USD</v>
          </cell>
          <cell r="S1153" t="str">
            <v>Stock</v>
          </cell>
          <cell r="U1153" t="str">
            <v>Retail</v>
          </cell>
          <cell r="V1153" t="str">
            <v>UNITED STATES OF AMERICA</v>
          </cell>
          <cell r="W1153" t="str">
            <v>OVER THE COUNTER</v>
          </cell>
          <cell r="Y1153" t="str">
            <v>U.S. Dollar</v>
          </cell>
          <cell r="AJ1153" t="str">
            <v>E</v>
          </cell>
        </row>
        <row r="1154">
          <cell r="A1154" t="str">
            <v>T-URO</v>
          </cell>
          <cell r="B1154" t="str">
            <v>Urohealth</v>
          </cell>
          <cell r="C1154" t="str">
            <v>STK</v>
          </cell>
          <cell r="D1154">
            <v>1</v>
          </cell>
          <cell r="F1154" t="str">
            <v>AMEX</v>
          </cell>
          <cell r="G1154" t="str">
            <v>MEDS</v>
          </cell>
          <cell r="H1154" t="str">
            <v>USA</v>
          </cell>
          <cell r="N1154" t="str">
            <v>T-URO</v>
          </cell>
          <cell r="R1154" t="str">
            <v>USD</v>
          </cell>
          <cell r="S1154" t="str">
            <v>Stock</v>
          </cell>
          <cell r="U1154" t="str">
            <v>Medical Supplies</v>
          </cell>
          <cell r="V1154" t="str">
            <v>UNITED STATES OF AMERICA</v>
          </cell>
          <cell r="W1154" t="str">
            <v>AMERICAN STOCK EXCHANGE</v>
          </cell>
          <cell r="Y1154" t="str">
            <v>U.S. Dollar</v>
          </cell>
          <cell r="AJ1154" t="str">
            <v>E</v>
          </cell>
          <cell r="AR1154" t="str">
            <v>T-URO</v>
          </cell>
        </row>
        <row r="1155">
          <cell r="A1155" t="str">
            <v>T-UROH</v>
          </cell>
          <cell r="B1155" t="str">
            <v>Urohealth</v>
          </cell>
          <cell r="C1155" t="str">
            <v>STK</v>
          </cell>
          <cell r="D1155">
            <v>1</v>
          </cell>
          <cell r="F1155" t="str">
            <v>OTC</v>
          </cell>
          <cell r="G1155" t="str">
            <v>MEDS</v>
          </cell>
          <cell r="H1155" t="str">
            <v>USA</v>
          </cell>
          <cell r="N1155" t="str">
            <v>T-UROH</v>
          </cell>
          <cell r="R1155" t="str">
            <v>USD</v>
          </cell>
          <cell r="S1155" t="str">
            <v>Stock</v>
          </cell>
          <cell r="U1155" t="str">
            <v>Medical Supplies</v>
          </cell>
          <cell r="V1155" t="str">
            <v>UNITED STATES OF AMERICA</v>
          </cell>
          <cell r="W1155" t="str">
            <v>OVER THE COUNTER</v>
          </cell>
          <cell r="Y1155" t="str">
            <v>U.S. Dollar</v>
          </cell>
          <cell r="AJ1155" t="str">
            <v>E</v>
          </cell>
          <cell r="AR1155" t="str">
            <v>T-UROH</v>
          </cell>
        </row>
        <row r="1156">
          <cell r="A1156" t="str">
            <v>T-USG</v>
          </cell>
          <cell r="B1156" t="str">
            <v>US Gypsum</v>
          </cell>
          <cell r="C1156" t="str">
            <v>STK</v>
          </cell>
          <cell r="D1156">
            <v>1</v>
          </cell>
          <cell r="F1156" t="str">
            <v>NYSE</v>
          </cell>
          <cell r="G1156" t="str">
            <v>HOME</v>
          </cell>
          <cell r="H1156" t="str">
            <v>USA</v>
          </cell>
          <cell r="N1156" t="str">
            <v>T-USG</v>
          </cell>
          <cell r="R1156" t="str">
            <v>USD</v>
          </cell>
          <cell r="S1156" t="str">
            <v>Stock</v>
          </cell>
          <cell r="U1156" t="str">
            <v>Home Building</v>
          </cell>
          <cell r="V1156" t="str">
            <v>UNITED STATES OF AMERICA</v>
          </cell>
          <cell r="W1156" t="str">
            <v>NEW YORK STOCK EXCHANGE</v>
          </cell>
          <cell r="Y1156" t="str">
            <v>U.S. Dollar</v>
          </cell>
          <cell r="AJ1156" t="str">
            <v>E</v>
          </cell>
          <cell r="AR1156" t="str">
            <v>T-USG</v>
          </cell>
        </row>
        <row r="1157">
          <cell r="A1157" t="str">
            <v>T-USG.AD</v>
          </cell>
          <cell r="B1157" t="str">
            <v>U.S.Gypsum Jan 1995 20 Calls - exercised</v>
          </cell>
          <cell r="C1157" t="str">
            <v>CAL</v>
          </cell>
          <cell r="D1157">
            <v>100</v>
          </cell>
          <cell r="F1157" t="str">
            <v>NYSE</v>
          </cell>
          <cell r="G1157" t="str">
            <v>INDL</v>
          </cell>
          <cell r="H1157" t="str">
            <v>USA</v>
          </cell>
          <cell r="N1157" t="str">
            <v>T-USG.AD</v>
          </cell>
          <cell r="O1157">
            <v>20</v>
          </cell>
          <cell r="P1157">
            <v>34719</v>
          </cell>
          <cell r="Q1157" t="str">
            <v>T-USG</v>
          </cell>
          <cell r="R1157" t="str">
            <v>USD</v>
          </cell>
          <cell r="S1157" t="str">
            <v>Call Option</v>
          </cell>
          <cell r="U1157" t="str">
            <v>Industrial</v>
          </cell>
          <cell r="V1157" t="str">
            <v>UNITED STATES OF AMERICA</v>
          </cell>
          <cell r="W1157" t="str">
            <v>NEW YORK STOCK EXCHANGE</v>
          </cell>
          <cell r="Y1157" t="str">
            <v>U.S. Dollar</v>
          </cell>
          <cell r="AJ1157" t="str">
            <v>E</v>
          </cell>
          <cell r="AR1157" t="str">
            <v>T-USG.AD</v>
          </cell>
        </row>
        <row r="1158">
          <cell r="A1158" t="str">
            <v>T-USG.BF</v>
          </cell>
          <cell r="B1158" t="str">
            <v>USG Feb 1996 30 Calls</v>
          </cell>
          <cell r="C1158" t="str">
            <v>CAL</v>
          </cell>
          <cell r="D1158">
            <v>100</v>
          </cell>
          <cell r="F1158" t="str">
            <v>NYSE</v>
          </cell>
          <cell r="G1158" t="str">
            <v>INDL</v>
          </cell>
          <cell r="H1158" t="str">
            <v>USA</v>
          </cell>
          <cell r="N1158" t="str">
            <v>T-USG.BF</v>
          </cell>
          <cell r="O1158">
            <v>30</v>
          </cell>
          <cell r="P1158">
            <v>35111</v>
          </cell>
          <cell r="Q1158" t="str">
            <v>T-USG</v>
          </cell>
          <cell r="R1158" t="str">
            <v>USD</v>
          </cell>
          <cell r="S1158" t="str">
            <v>Call Option</v>
          </cell>
          <cell r="U1158" t="str">
            <v>Industrial</v>
          </cell>
          <cell r="V1158" t="str">
            <v>UNITED STATES OF AMERICA</v>
          </cell>
          <cell r="W1158" t="str">
            <v>NEW YORK STOCK EXCHANGE</v>
          </cell>
          <cell r="Y1158" t="str">
            <v>U.S. Dollar</v>
          </cell>
          <cell r="AJ1158" t="str">
            <v>E</v>
          </cell>
          <cell r="AR1158" t="str">
            <v>T-USG.BF</v>
          </cell>
        </row>
        <row r="1159">
          <cell r="A1159" t="str">
            <v>T-USG.CF</v>
          </cell>
          <cell r="B1159" t="str">
            <v>USG Mar 1996 30 Calls</v>
          </cell>
          <cell r="C1159" t="str">
            <v>CAL</v>
          </cell>
          <cell r="D1159">
            <v>100</v>
          </cell>
          <cell r="F1159" t="str">
            <v>NYSE</v>
          </cell>
          <cell r="G1159" t="str">
            <v>INDL</v>
          </cell>
          <cell r="H1159" t="str">
            <v>USA</v>
          </cell>
          <cell r="N1159" t="str">
            <v>T-USG.CF</v>
          </cell>
          <cell r="O1159">
            <v>30</v>
          </cell>
          <cell r="P1159">
            <v>35139</v>
          </cell>
          <cell r="Q1159" t="str">
            <v>T-USG</v>
          </cell>
          <cell r="R1159" t="str">
            <v>USD</v>
          </cell>
          <cell r="S1159" t="str">
            <v>Call Option</v>
          </cell>
          <cell r="U1159" t="str">
            <v>Industrial</v>
          </cell>
          <cell r="V1159" t="str">
            <v>UNITED STATES OF AMERICA</v>
          </cell>
          <cell r="W1159" t="str">
            <v>NEW YORK STOCK EXCHANGE</v>
          </cell>
          <cell r="Y1159" t="str">
            <v>U.S. Dollar</v>
          </cell>
          <cell r="AJ1159" t="str">
            <v>E</v>
          </cell>
          <cell r="AR1159" t="str">
            <v>T-USG.CF</v>
          </cell>
        </row>
        <row r="1160">
          <cell r="A1160" t="str">
            <v>T-USG.DY</v>
          </cell>
          <cell r="B1160" t="str">
            <v>USG April 1996 27.5 Calls</v>
          </cell>
          <cell r="C1160" t="str">
            <v>CAL</v>
          </cell>
          <cell r="D1160">
            <v>100</v>
          </cell>
          <cell r="F1160" t="str">
            <v>NYSE</v>
          </cell>
          <cell r="G1160" t="str">
            <v>INDL</v>
          </cell>
          <cell r="H1160" t="str">
            <v>USA</v>
          </cell>
          <cell r="N1160" t="str">
            <v>T-USG.DY</v>
          </cell>
          <cell r="O1160">
            <v>27.5</v>
          </cell>
          <cell r="P1160">
            <v>35174</v>
          </cell>
          <cell r="Q1160" t="str">
            <v>T-USG</v>
          </cell>
          <cell r="R1160" t="str">
            <v>USD</v>
          </cell>
          <cell r="S1160" t="str">
            <v>Call Option</v>
          </cell>
          <cell r="U1160" t="str">
            <v>Industrial</v>
          </cell>
          <cell r="V1160" t="str">
            <v>UNITED STATES OF AMERICA</v>
          </cell>
          <cell r="W1160" t="str">
            <v>NEW YORK STOCK EXCHANGE</v>
          </cell>
          <cell r="Y1160" t="str">
            <v>U.S. Dollar</v>
          </cell>
          <cell r="AJ1160" t="str">
            <v>E</v>
          </cell>
          <cell r="AR1160" t="str">
            <v>T-USG.DY</v>
          </cell>
        </row>
        <row r="1161">
          <cell r="A1161" t="str">
            <v>T-USG.KF</v>
          </cell>
          <cell r="B1161" t="str">
            <v>US Gypsum 11/17/95 30 Calls</v>
          </cell>
          <cell r="C1161" t="str">
            <v>CAL</v>
          </cell>
          <cell r="D1161">
            <v>100</v>
          </cell>
          <cell r="F1161" t="str">
            <v>NYSE</v>
          </cell>
          <cell r="G1161" t="str">
            <v>INDL</v>
          </cell>
          <cell r="H1161" t="str">
            <v>USA</v>
          </cell>
          <cell r="N1161" t="str">
            <v>T-USG.KF</v>
          </cell>
          <cell r="O1161">
            <v>30</v>
          </cell>
          <cell r="P1161">
            <v>35020</v>
          </cell>
          <cell r="Q1161" t="str">
            <v>T-USG</v>
          </cell>
          <cell r="R1161" t="str">
            <v>USD</v>
          </cell>
          <cell r="S1161" t="str">
            <v>Call Option</v>
          </cell>
          <cell r="U1161" t="str">
            <v>Industrial</v>
          </cell>
          <cell r="V1161" t="str">
            <v>UNITED STATES OF AMERICA</v>
          </cell>
          <cell r="W1161" t="str">
            <v>NEW YORK STOCK EXCHANGE</v>
          </cell>
          <cell r="Y1161" t="str">
            <v>U.S. Dollar</v>
          </cell>
          <cell r="AJ1161" t="str">
            <v>E</v>
          </cell>
          <cell r="AR1161" t="str">
            <v>T-USG.KF</v>
          </cell>
        </row>
        <row r="1162">
          <cell r="A1162" t="str">
            <v>T-USG.MD</v>
          </cell>
          <cell r="B1162" t="str">
            <v>U.S.Gypsum Jan 1995 20 Puts</v>
          </cell>
          <cell r="C1162" t="str">
            <v>PUT</v>
          </cell>
          <cell r="D1162">
            <v>100</v>
          </cell>
          <cell r="F1162" t="str">
            <v>NYSE</v>
          </cell>
          <cell r="G1162" t="str">
            <v>INDL</v>
          </cell>
          <cell r="H1162" t="str">
            <v>USA</v>
          </cell>
          <cell r="N1162" t="str">
            <v>T-USG.MD</v>
          </cell>
          <cell r="O1162">
            <v>20</v>
          </cell>
          <cell r="P1162">
            <v>34719</v>
          </cell>
          <cell r="Q1162" t="str">
            <v>T-USG</v>
          </cell>
          <cell r="R1162" t="str">
            <v>USD</v>
          </cell>
          <cell r="S1162" t="str">
            <v>Put Option</v>
          </cell>
          <cell r="U1162" t="str">
            <v>Industrial</v>
          </cell>
          <cell r="V1162" t="str">
            <v>UNITED STATES OF AMERICA</v>
          </cell>
          <cell r="W1162" t="str">
            <v>NEW YORK STOCK EXCHANGE</v>
          </cell>
          <cell r="Y1162" t="str">
            <v>U.S. Dollar</v>
          </cell>
          <cell r="AJ1162" t="str">
            <v>E</v>
          </cell>
          <cell r="AR1162" t="str">
            <v>T-USG.MD</v>
          </cell>
        </row>
        <row r="1163">
          <cell r="A1163" t="str">
            <v>T-USG.NF</v>
          </cell>
          <cell r="B1163" t="str">
            <v>US Gypsum Feb 1996 30 Calls</v>
          </cell>
          <cell r="C1163" t="str">
            <v>CAL</v>
          </cell>
          <cell r="D1163">
            <v>100</v>
          </cell>
          <cell r="F1163" t="str">
            <v>NYSE</v>
          </cell>
          <cell r="G1163" t="str">
            <v>INDL</v>
          </cell>
          <cell r="H1163" t="str">
            <v>USA</v>
          </cell>
          <cell r="N1163" t="str">
            <v>T-USG.NF</v>
          </cell>
          <cell r="O1163">
            <v>30</v>
          </cell>
          <cell r="P1163">
            <v>35111</v>
          </cell>
          <cell r="Q1163" t="str">
            <v>T-USG</v>
          </cell>
          <cell r="R1163" t="str">
            <v>USD</v>
          </cell>
          <cell r="S1163" t="str">
            <v>Call Option</v>
          </cell>
          <cell r="U1163" t="str">
            <v>Industrial</v>
          </cell>
          <cell r="V1163" t="str">
            <v>UNITED STATES OF AMERICA</v>
          </cell>
          <cell r="W1163" t="str">
            <v>NEW YORK STOCK EXCHANGE</v>
          </cell>
          <cell r="Y1163" t="str">
            <v>U.S. Dollar</v>
          </cell>
          <cell r="AJ1163" t="str">
            <v>E</v>
          </cell>
          <cell r="AR1163" t="str">
            <v>T-USG.NF</v>
          </cell>
        </row>
        <row r="1164">
          <cell r="A1164" t="str">
            <v>T-USHC</v>
          </cell>
          <cell r="B1164" t="str">
            <v>U S Healthcare, Inc.</v>
          </cell>
          <cell r="C1164" t="str">
            <v>STK</v>
          </cell>
          <cell r="D1164">
            <v>1</v>
          </cell>
          <cell r="F1164" t="str">
            <v>OTC</v>
          </cell>
          <cell r="G1164" t="str">
            <v>HMOS</v>
          </cell>
          <cell r="H1164" t="str">
            <v>USA</v>
          </cell>
          <cell r="N1164" t="str">
            <v>T-USHC</v>
          </cell>
          <cell r="R1164" t="str">
            <v>USD</v>
          </cell>
          <cell r="S1164" t="str">
            <v>Stock</v>
          </cell>
          <cell r="U1164" t="str">
            <v>Health Maint. Org.</v>
          </cell>
          <cell r="V1164" t="str">
            <v>UNITED STATES OF AMERICA</v>
          </cell>
          <cell r="W1164" t="str">
            <v>OVER THE COUNTER</v>
          </cell>
          <cell r="Y1164" t="str">
            <v>U.S. Dollar</v>
          </cell>
          <cell r="AJ1164" t="str">
            <v>E</v>
          </cell>
        </row>
        <row r="1165">
          <cell r="A1165" t="str">
            <v>T-USRX</v>
          </cell>
          <cell r="B1165" t="str">
            <v>US Robotics</v>
          </cell>
          <cell r="C1165" t="str">
            <v>STK</v>
          </cell>
          <cell r="D1165">
            <v>1</v>
          </cell>
          <cell r="F1165" t="str">
            <v>OTC</v>
          </cell>
          <cell r="G1165" t="str">
            <v>TECH</v>
          </cell>
          <cell r="H1165" t="str">
            <v>USA</v>
          </cell>
          <cell r="N1165" t="str">
            <v>T-USRX</v>
          </cell>
          <cell r="R1165" t="str">
            <v>USD</v>
          </cell>
          <cell r="S1165" t="str">
            <v>Stock</v>
          </cell>
          <cell r="U1165" t="str">
            <v>Technology</v>
          </cell>
          <cell r="V1165" t="str">
            <v>UNITED STATES OF AMERICA</v>
          </cell>
          <cell r="W1165" t="str">
            <v>OVER THE COUNTER</v>
          </cell>
          <cell r="Y1165" t="str">
            <v>U.S. Dollar</v>
          </cell>
          <cell r="AJ1165" t="str">
            <v>E</v>
          </cell>
          <cell r="AR1165" t="str">
            <v>T-USRX</v>
          </cell>
        </row>
        <row r="1166">
          <cell r="A1166" t="str">
            <v>T-USSB</v>
          </cell>
          <cell r="B1166" t="str">
            <v>General Motors Corp - Class H</v>
          </cell>
          <cell r="C1166" t="str">
            <v>STK</v>
          </cell>
          <cell r="D1166">
            <v>1</v>
          </cell>
          <cell r="F1166" t="str">
            <v>OTC</v>
          </cell>
          <cell r="G1166" t="str">
            <v>MEDA</v>
          </cell>
          <cell r="H1166" t="str">
            <v>USA</v>
          </cell>
          <cell r="J1166" t="str">
            <v>912534104</v>
          </cell>
          <cell r="N1166" t="str">
            <v>T-USSB</v>
          </cell>
          <cell r="R1166" t="str">
            <v>USD</v>
          </cell>
          <cell r="S1166" t="str">
            <v>Stock</v>
          </cell>
          <cell r="U1166" t="str">
            <v>Media/Telecomm</v>
          </cell>
          <cell r="V1166" t="str">
            <v>UNITED STATES OF AMERICA</v>
          </cell>
          <cell r="W1166" t="str">
            <v>OVER THE COUNTER</v>
          </cell>
          <cell r="Y1166" t="str">
            <v>U.S. Dollar</v>
          </cell>
          <cell r="AJ1166" t="str">
            <v>E</v>
          </cell>
          <cell r="AR1166" t="str">
            <v>T-USSB</v>
          </cell>
        </row>
        <row r="1167">
          <cell r="A1167" t="str">
            <v>T-UTCI</v>
          </cell>
          <cell r="B1167" t="str">
            <v>Uniroyal Technology Corp.</v>
          </cell>
          <cell r="C1167" t="str">
            <v>STK</v>
          </cell>
          <cell r="D1167">
            <v>1</v>
          </cell>
          <cell r="F1167" t="str">
            <v>OTC</v>
          </cell>
          <cell r="G1167" t="str">
            <v>INDL</v>
          </cell>
          <cell r="H1167" t="str">
            <v>USA</v>
          </cell>
          <cell r="N1167" t="str">
            <v>T-UTCI</v>
          </cell>
          <cell r="R1167" t="str">
            <v>USD</v>
          </cell>
          <cell r="S1167" t="str">
            <v>Stock</v>
          </cell>
          <cell r="U1167" t="str">
            <v>Industrial</v>
          </cell>
          <cell r="V1167" t="str">
            <v>UNITED STATES OF AMERICA</v>
          </cell>
          <cell r="W1167" t="str">
            <v>OVER THE COUNTER</v>
          </cell>
          <cell r="Y1167" t="str">
            <v>U.S. Dollar</v>
          </cell>
          <cell r="AJ1167" t="str">
            <v>E</v>
          </cell>
          <cell r="AR1167" t="str">
            <v>T-UTCI</v>
          </cell>
        </row>
        <row r="1168">
          <cell r="A1168" t="str">
            <v>T-UTEK</v>
          </cell>
          <cell r="B1168" t="str">
            <v>Ultratech Stepper, Inc.</v>
          </cell>
          <cell r="C1168" t="str">
            <v>STK</v>
          </cell>
          <cell r="D1168">
            <v>1</v>
          </cell>
          <cell r="F1168" t="str">
            <v>OTC</v>
          </cell>
          <cell r="G1168" t="str">
            <v>TECH</v>
          </cell>
          <cell r="H1168" t="str">
            <v>USA</v>
          </cell>
          <cell r="N1168" t="str">
            <v>T-UTEK</v>
          </cell>
          <cell r="R1168" t="str">
            <v>USD</v>
          </cell>
          <cell r="S1168" t="str">
            <v>Stock</v>
          </cell>
          <cell r="U1168" t="str">
            <v>Technology</v>
          </cell>
          <cell r="V1168" t="str">
            <v>UNITED STATES OF AMERICA</v>
          </cell>
          <cell r="W1168" t="str">
            <v>OVER THE COUNTER</v>
          </cell>
          <cell r="Y1168" t="str">
            <v>U.S. Dollar</v>
          </cell>
          <cell r="AJ1168" t="str">
            <v>E</v>
          </cell>
        </row>
        <row r="1169">
          <cell r="A1169" t="str">
            <v>T-UVN</v>
          </cell>
          <cell r="B1169" t="str">
            <v>Univision</v>
          </cell>
          <cell r="C1169" t="str">
            <v>STK</v>
          </cell>
          <cell r="D1169">
            <v>1</v>
          </cell>
          <cell r="F1169" t="str">
            <v>NYSE</v>
          </cell>
          <cell r="G1169" t="str">
            <v>BROD</v>
          </cell>
          <cell r="H1169" t="str">
            <v>USA</v>
          </cell>
          <cell r="N1169" t="str">
            <v>T-UVN</v>
          </cell>
          <cell r="R1169" t="str">
            <v>USD</v>
          </cell>
          <cell r="S1169" t="str">
            <v>Stock</v>
          </cell>
          <cell r="U1169" t="str">
            <v>Broadcast/Advertising</v>
          </cell>
          <cell r="V1169" t="str">
            <v>UNITED STATES OF AMERICA</v>
          </cell>
          <cell r="W1169" t="str">
            <v>NEW YORK STOCK EXCHANGE</v>
          </cell>
          <cell r="Y1169" t="str">
            <v>U.S. Dollar</v>
          </cell>
          <cell r="AJ1169" t="str">
            <v>E</v>
          </cell>
          <cell r="AR1169" t="str">
            <v>T-UVN</v>
          </cell>
        </row>
        <row r="1170">
          <cell r="A1170" t="str">
            <v>T-UWZ</v>
          </cell>
          <cell r="B1170" t="str">
            <v>United Wisconsin Services</v>
          </cell>
          <cell r="C1170" t="str">
            <v>STK</v>
          </cell>
          <cell r="D1170">
            <v>1</v>
          </cell>
          <cell r="F1170" t="str">
            <v>NYSE</v>
          </cell>
          <cell r="G1170" t="str">
            <v>HMOS</v>
          </cell>
          <cell r="H1170" t="str">
            <v>USA</v>
          </cell>
          <cell r="N1170" t="str">
            <v>T-UWZ</v>
          </cell>
          <cell r="R1170" t="str">
            <v>USD</v>
          </cell>
          <cell r="S1170" t="str">
            <v>Stock</v>
          </cell>
          <cell r="U1170" t="str">
            <v>Health Maint. Org.</v>
          </cell>
          <cell r="V1170" t="str">
            <v>UNITED STATES OF AMERICA</v>
          </cell>
          <cell r="W1170" t="str">
            <v>NEW YORK STOCK EXCHANGE</v>
          </cell>
          <cell r="Y1170" t="str">
            <v>U.S. Dollar</v>
          </cell>
          <cell r="AJ1170" t="str">
            <v>E</v>
          </cell>
          <cell r="AR1170" t="str">
            <v>T-UWZ</v>
          </cell>
        </row>
        <row r="1171">
          <cell r="A1171" t="str">
            <v>T-VARS</v>
          </cell>
          <cell r="B1171" t="str">
            <v>Varsity Spirit Corp.</v>
          </cell>
          <cell r="C1171" t="str">
            <v>STK</v>
          </cell>
          <cell r="D1171">
            <v>1</v>
          </cell>
          <cell r="F1171" t="str">
            <v>OTC</v>
          </cell>
          <cell r="G1171" t="str">
            <v>CONS</v>
          </cell>
          <cell r="H1171" t="str">
            <v>USA</v>
          </cell>
          <cell r="N1171" t="str">
            <v>T-VARS</v>
          </cell>
          <cell r="R1171" t="str">
            <v>USD</v>
          </cell>
          <cell r="S1171" t="str">
            <v>Stock</v>
          </cell>
          <cell r="U1171" t="str">
            <v>Consumer Goods</v>
          </cell>
          <cell r="V1171" t="str">
            <v>UNITED STATES OF AMERICA</v>
          </cell>
          <cell r="W1171" t="str">
            <v>OVER THE COUNTER</v>
          </cell>
          <cell r="Y1171" t="str">
            <v>U.S. Dollar</v>
          </cell>
          <cell r="AJ1171" t="str">
            <v>E</v>
          </cell>
        </row>
        <row r="1172">
          <cell r="A1172" t="str">
            <v>T-VC</v>
          </cell>
          <cell r="B1172" t="str">
            <v>Vencor, Inc.</v>
          </cell>
          <cell r="C1172" t="str">
            <v>STK</v>
          </cell>
          <cell r="D1172">
            <v>1</v>
          </cell>
          <cell r="F1172" t="str">
            <v>NYSE</v>
          </cell>
          <cell r="G1172" t="str">
            <v>NURH</v>
          </cell>
          <cell r="H1172" t="str">
            <v>USA</v>
          </cell>
          <cell r="N1172" t="str">
            <v>T-VC</v>
          </cell>
          <cell r="R1172" t="str">
            <v>USD</v>
          </cell>
          <cell r="S1172" t="str">
            <v>Stock</v>
          </cell>
          <cell r="U1172" t="str">
            <v>Nursing Home</v>
          </cell>
          <cell r="V1172" t="str">
            <v>UNITED STATES OF AMERICA</v>
          </cell>
          <cell r="W1172" t="str">
            <v>NEW YORK STOCK EXCHANGE</v>
          </cell>
          <cell r="Y1172" t="str">
            <v>U.S. Dollar</v>
          </cell>
          <cell r="AJ1172" t="str">
            <v>E</v>
          </cell>
        </row>
        <row r="1173">
          <cell r="A1173" t="str">
            <v>T-VIA</v>
          </cell>
          <cell r="B1173" t="str">
            <v>Viacom</v>
          </cell>
          <cell r="C1173" t="str">
            <v>STK</v>
          </cell>
          <cell r="D1173">
            <v>1</v>
          </cell>
          <cell r="F1173" t="str">
            <v>NYSE</v>
          </cell>
          <cell r="G1173" t="str">
            <v>ENTM</v>
          </cell>
          <cell r="H1173" t="str">
            <v>USA</v>
          </cell>
          <cell r="N1173" t="str">
            <v>T-VIA</v>
          </cell>
          <cell r="R1173" t="str">
            <v>USD</v>
          </cell>
          <cell r="S1173" t="str">
            <v>Stock</v>
          </cell>
          <cell r="U1173" t="str">
            <v>Entertainment</v>
          </cell>
          <cell r="V1173" t="str">
            <v>UNITED STATES OF AMERICA</v>
          </cell>
          <cell r="W1173" t="str">
            <v>NEW YORK STOCK EXCHANGE</v>
          </cell>
          <cell r="Y1173" t="str">
            <v>U.S. Dollar</v>
          </cell>
          <cell r="AJ1173" t="str">
            <v>E</v>
          </cell>
          <cell r="AR1173" t="str">
            <v>T-VIA</v>
          </cell>
        </row>
        <row r="1174">
          <cell r="A1174" t="str">
            <v>T-VIAS</v>
          </cell>
          <cell r="B1174" t="str">
            <v>Viasoft</v>
          </cell>
          <cell r="C1174" t="str">
            <v>STK</v>
          </cell>
          <cell r="D1174">
            <v>1</v>
          </cell>
          <cell r="F1174" t="str">
            <v>OTC</v>
          </cell>
          <cell r="G1174" t="str">
            <v>SOFT</v>
          </cell>
          <cell r="H1174" t="str">
            <v>USA</v>
          </cell>
          <cell r="N1174" t="str">
            <v>T-VIAS</v>
          </cell>
          <cell r="R1174" t="str">
            <v>USD</v>
          </cell>
          <cell r="S1174" t="str">
            <v>Stock</v>
          </cell>
          <cell r="U1174" t="str">
            <v>Software</v>
          </cell>
          <cell r="V1174" t="str">
            <v>UNITED STATES OF AMERICA</v>
          </cell>
          <cell r="W1174" t="str">
            <v>OVER THE COUNTER</v>
          </cell>
          <cell r="Y1174" t="str">
            <v>U.S. Dollar</v>
          </cell>
          <cell r="AJ1174" t="str">
            <v>E</v>
          </cell>
          <cell r="AR1174" t="str">
            <v>T-VIAS</v>
          </cell>
        </row>
        <row r="1175">
          <cell r="A1175" t="str">
            <v>T-VICR</v>
          </cell>
          <cell r="B1175" t="str">
            <v xml:space="preserve">Vicor Corp.        </v>
          </cell>
          <cell r="C1175" t="str">
            <v>STK</v>
          </cell>
          <cell r="D1175">
            <v>1</v>
          </cell>
          <cell r="F1175" t="str">
            <v>OTC</v>
          </cell>
          <cell r="G1175" t="str">
            <v>TECH</v>
          </cell>
          <cell r="H1175" t="str">
            <v>USA</v>
          </cell>
          <cell r="N1175" t="str">
            <v>T-VICR</v>
          </cell>
          <cell r="R1175" t="str">
            <v>USD</v>
          </cell>
          <cell r="S1175" t="str">
            <v>Stock</v>
          </cell>
          <cell r="U1175" t="str">
            <v>Technology</v>
          </cell>
          <cell r="V1175" t="str">
            <v>UNITED STATES OF AMERICA</v>
          </cell>
          <cell r="W1175" t="str">
            <v>OVER THE COUNTER</v>
          </cell>
          <cell r="Y1175" t="str">
            <v>U.S. Dollar</v>
          </cell>
          <cell r="AJ1175" t="str">
            <v>E</v>
          </cell>
        </row>
        <row r="1176">
          <cell r="A1176" t="str">
            <v>T-VINF</v>
          </cell>
          <cell r="B1176" t="str">
            <v>Vista Information Solutions</v>
          </cell>
          <cell r="C1176" t="str">
            <v>STK</v>
          </cell>
          <cell r="D1176">
            <v>1</v>
          </cell>
          <cell r="F1176" t="str">
            <v>OTC</v>
          </cell>
          <cell r="G1176" t="str">
            <v>SOFT</v>
          </cell>
          <cell r="H1176" t="str">
            <v>USA</v>
          </cell>
          <cell r="N1176" t="str">
            <v>T-VINF</v>
          </cell>
          <cell r="R1176" t="str">
            <v>USD</v>
          </cell>
          <cell r="S1176" t="str">
            <v>Stock</v>
          </cell>
          <cell r="U1176" t="str">
            <v>Software</v>
          </cell>
          <cell r="V1176" t="str">
            <v>UNITED STATES OF AMERICA</v>
          </cell>
          <cell r="W1176" t="str">
            <v>OVER THE COUNTER</v>
          </cell>
          <cell r="Y1176" t="str">
            <v>U.S. Dollar</v>
          </cell>
          <cell r="AJ1176" t="str">
            <v>E</v>
          </cell>
          <cell r="AR1176" t="str">
            <v>T-VINF</v>
          </cell>
        </row>
        <row r="1177">
          <cell r="A1177" t="str">
            <v>T-VINT</v>
          </cell>
          <cell r="B1177" t="str">
            <v>Golden State Vintners</v>
          </cell>
          <cell r="C1177" t="str">
            <v>STK</v>
          </cell>
          <cell r="D1177">
            <v>1</v>
          </cell>
          <cell r="F1177" t="str">
            <v>OTC</v>
          </cell>
          <cell r="G1177" t="str">
            <v>FOOD</v>
          </cell>
          <cell r="H1177" t="str">
            <v>USA</v>
          </cell>
          <cell r="N1177" t="str">
            <v>T-VINT</v>
          </cell>
          <cell r="R1177" t="str">
            <v>USD</v>
          </cell>
          <cell r="S1177" t="str">
            <v>Stock</v>
          </cell>
          <cell r="U1177" t="str">
            <v>Food &amp; Beverage</v>
          </cell>
          <cell r="V1177" t="str">
            <v>UNITED STATES OF AMERICA</v>
          </cell>
          <cell r="W1177" t="str">
            <v>OVER THE COUNTER</v>
          </cell>
          <cell r="Y1177" t="str">
            <v>U.S. Dollar</v>
          </cell>
          <cell r="AJ1177" t="str">
            <v>E</v>
          </cell>
          <cell r="AR1177" t="str">
            <v>T-VINT</v>
          </cell>
        </row>
        <row r="1178">
          <cell r="A1178" t="str">
            <v>T-VISX</v>
          </cell>
          <cell r="B1178" t="str">
            <v>VISX Inc.</v>
          </cell>
          <cell r="C1178" t="str">
            <v>STK</v>
          </cell>
          <cell r="D1178">
            <v>1</v>
          </cell>
          <cell r="F1178" t="str">
            <v>OTC</v>
          </cell>
          <cell r="G1178" t="str">
            <v>TECH</v>
          </cell>
          <cell r="H1178" t="str">
            <v>USA</v>
          </cell>
          <cell r="N1178" t="str">
            <v>T-VISX</v>
          </cell>
          <cell r="R1178" t="str">
            <v>USD</v>
          </cell>
          <cell r="S1178" t="str">
            <v>Stock</v>
          </cell>
          <cell r="U1178" t="str">
            <v>Technology</v>
          </cell>
          <cell r="V1178" t="str">
            <v>UNITED STATES OF AMERICA</v>
          </cell>
          <cell r="W1178" t="str">
            <v>OVER THE COUNTER</v>
          </cell>
          <cell r="Y1178" t="str">
            <v>U.S. Dollar</v>
          </cell>
          <cell r="AJ1178" t="str">
            <v>E</v>
          </cell>
          <cell r="AR1178" t="str">
            <v>T-VISX</v>
          </cell>
        </row>
        <row r="1179">
          <cell r="A1179" t="str">
            <v>T-VJET</v>
          </cell>
          <cell r="B1179" t="str">
            <v>ValuJet Airlines</v>
          </cell>
          <cell r="C1179" t="str">
            <v>STK</v>
          </cell>
          <cell r="D1179">
            <v>1</v>
          </cell>
          <cell r="F1179" t="str">
            <v>OTC</v>
          </cell>
          <cell r="G1179" t="str">
            <v>AIRL</v>
          </cell>
          <cell r="H1179" t="str">
            <v>USA</v>
          </cell>
          <cell r="N1179" t="str">
            <v>T-VJET</v>
          </cell>
          <cell r="R1179" t="str">
            <v>USD</v>
          </cell>
          <cell r="S1179" t="str">
            <v>Stock</v>
          </cell>
          <cell r="U1179" t="str">
            <v>Airlines</v>
          </cell>
          <cell r="V1179" t="str">
            <v>UNITED STATES OF AMERICA</v>
          </cell>
          <cell r="W1179" t="str">
            <v>OVER THE COUNTER</v>
          </cell>
          <cell r="Y1179" t="str">
            <v>U.S. Dollar</v>
          </cell>
          <cell r="AJ1179" t="str">
            <v>E</v>
          </cell>
          <cell r="AR1179" t="str">
            <v>T-VJET</v>
          </cell>
        </row>
        <row r="1180">
          <cell r="A1180" t="str">
            <v>T-VJET.BOND</v>
          </cell>
          <cell r="B1180" t="str">
            <v>ValuJet 10.25% 4/15/01</v>
          </cell>
          <cell r="C1180" t="str">
            <v>BON</v>
          </cell>
          <cell r="D1180">
            <v>10</v>
          </cell>
          <cell r="F1180" t="str">
            <v>OTC</v>
          </cell>
          <cell r="G1180" t="str">
            <v>AIRL</v>
          </cell>
          <cell r="H1180" t="str">
            <v>USA</v>
          </cell>
          <cell r="J1180" t="str">
            <v>919906AA5</v>
          </cell>
          <cell r="N1180" t="str">
            <v>T-VJET.BOND</v>
          </cell>
          <cell r="R1180" t="str">
            <v>USD</v>
          </cell>
          <cell r="S1180" t="str">
            <v>Bond</v>
          </cell>
          <cell r="U1180" t="str">
            <v>Airlines</v>
          </cell>
          <cell r="V1180" t="str">
            <v>UNITED STATES OF AMERICA</v>
          </cell>
          <cell r="W1180" t="str">
            <v>OVER THE COUNTER</v>
          </cell>
          <cell r="Y1180" t="str">
            <v>U.S. Dollar</v>
          </cell>
          <cell r="AI1180">
            <v>1000</v>
          </cell>
          <cell r="AJ1180" t="str">
            <v>D</v>
          </cell>
          <cell r="AK1180">
            <v>36996</v>
          </cell>
          <cell r="AL1180">
            <v>35166</v>
          </cell>
          <cell r="AM1180">
            <v>6</v>
          </cell>
          <cell r="AN1180" t="str">
            <v>360</v>
          </cell>
          <cell r="AO1180" t="str">
            <v>30/360</v>
          </cell>
          <cell r="AP1180">
            <v>10.25</v>
          </cell>
          <cell r="AQ1180">
            <v>35353</v>
          </cell>
          <cell r="AR1180" t="str">
            <v>T-VJET.BOND</v>
          </cell>
        </row>
        <row r="1181">
          <cell r="A1181" t="str">
            <v>T-VJETD</v>
          </cell>
          <cell r="B1181" t="str">
            <v>Value Jet D</v>
          </cell>
          <cell r="C1181" t="str">
            <v>STK</v>
          </cell>
          <cell r="D1181">
            <v>1</v>
          </cell>
          <cell r="F1181" t="str">
            <v>OTC</v>
          </cell>
          <cell r="G1181" t="str">
            <v>AIRL</v>
          </cell>
          <cell r="H1181" t="str">
            <v>USA</v>
          </cell>
          <cell r="N1181" t="str">
            <v>T-VJETD</v>
          </cell>
          <cell r="R1181" t="str">
            <v>USD</v>
          </cell>
          <cell r="S1181" t="str">
            <v>Stock</v>
          </cell>
          <cell r="U1181" t="str">
            <v>Airlines</v>
          </cell>
          <cell r="V1181" t="str">
            <v>UNITED STATES OF AMERICA</v>
          </cell>
          <cell r="W1181" t="str">
            <v>OVER THE COUNTER</v>
          </cell>
          <cell r="Y1181" t="str">
            <v>U.S. Dollar</v>
          </cell>
          <cell r="AJ1181" t="str">
            <v>E</v>
          </cell>
          <cell r="AR1181" t="str">
            <v>T-VJETD</v>
          </cell>
        </row>
        <row r="1182">
          <cell r="A1182" t="str">
            <v>T-VJQ.AF</v>
          </cell>
          <cell r="B1182" t="str">
            <v>ValuJet Jan 1996 30 Calls</v>
          </cell>
          <cell r="C1182" t="str">
            <v>CAL</v>
          </cell>
          <cell r="D1182">
            <v>100</v>
          </cell>
          <cell r="F1182" t="str">
            <v>NYSE</v>
          </cell>
          <cell r="G1182" t="str">
            <v>AIRL</v>
          </cell>
          <cell r="H1182" t="str">
            <v>USA</v>
          </cell>
          <cell r="N1182" t="str">
            <v>T-VJQ.AF</v>
          </cell>
          <cell r="O1182">
            <v>30</v>
          </cell>
          <cell r="P1182">
            <v>35083</v>
          </cell>
          <cell r="Q1182" t="str">
            <v>T-VJET</v>
          </cell>
          <cell r="R1182" t="str">
            <v>USD</v>
          </cell>
          <cell r="S1182" t="str">
            <v>Call Option</v>
          </cell>
          <cell r="U1182" t="str">
            <v>Airlines</v>
          </cell>
          <cell r="V1182" t="str">
            <v>UNITED STATES OF AMERICA</v>
          </cell>
          <cell r="W1182" t="str">
            <v>NEW YORK STOCK EXCHANGE</v>
          </cell>
          <cell r="Y1182" t="str">
            <v>U.S. Dollar</v>
          </cell>
          <cell r="AJ1182" t="str">
            <v>E</v>
          </cell>
          <cell r="AR1182" t="str">
            <v>T-VJQ.AF</v>
          </cell>
        </row>
        <row r="1183">
          <cell r="A1183" t="str">
            <v>T-VJQ.CC</v>
          </cell>
          <cell r="B1183" t="str">
            <v>VJET Mar 1997 15 Calls</v>
          </cell>
          <cell r="C1183" t="str">
            <v>CAL</v>
          </cell>
          <cell r="D1183">
            <v>100</v>
          </cell>
          <cell r="F1183" t="str">
            <v>NYSE</v>
          </cell>
          <cell r="G1183" t="str">
            <v>AIRL</v>
          </cell>
          <cell r="H1183" t="str">
            <v>USA</v>
          </cell>
          <cell r="N1183" t="str">
            <v>T-VJQ.CC</v>
          </cell>
          <cell r="O1183">
            <v>15</v>
          </cell>
          <cell r="P1183">
            <v>35510</v>
          </cell>
          <cell r="Q1183" t="str">
            <v>T-VJET</v>
          </cell>
          <cell r="R1183" t="str">
            <v>USD</v>
          </cell>
          <cell r="S1183" t="str">
            <v>Call Option</v>
          </cell>
          <cell r="U1183" t="str">
            <v>Airlines</v>
          </cell>
          <cell r="V1183" t="str">
            <v>UNITED STATES OF AMERICA</v>
          </cell>
          <cell r="W1183" t="str">
            <v>NEW YORK STOCK EXCHANGE</v>
          </cell>
          <cell r="Y1183" t="str">
            <v>U.S. Dollar</v>
          </cell>
          <cell r="AJ1183" t="str">
            <v>E</v>
          </cell>
          <cell r="AR1183" t="str">
            <v>T-VJQ.CC</v>
          </cell>
        </row>
        <row r="1184">
          <cell r="A1184" t="str">
            <v>T-VJQ.CX</v>
          </cell>
          <cell r="B1184" t="str">
            <v>ValuJet Mar 1996 22.5 Calls</v>
          </cell>
          <cell r="C1184" t="str">
            <v>CAL</v>
          </cell>
          <cell r="D1184">
            <v>100</v>
          </cell>
          <cell r="F1184" t="str">
            <v>NYSE</v>
          </cell>
          <cell r="G1184" t="str">
            <v>AIRL</v>
          </cell>
          <cell r="H1184" t="str">
            <v>USA</v>
          </cell>
          <cell r="N1184" t="str">
            <v>T-VJQ.CX</v>
          </cell>
          <cell r="O1184">
            <v>22.5</v>
          </cell>
          <cell r="P1184">
            <v>35139</v>
          </cell>
          <cell r="Q1184" t="str">
            <v>T-VJET</v>
          </cell>
          <cell r="R1184" t="str">
            <v>USD</v>
          </cell>
          <cell r="S1184" t="str">
            <v>Call Option</v>
          </cell>
          <cell r="U1184" t="str">
            <v>Airlines</v>
          </cell>
          <cell r="V1184" t="str">
            <v>UNITED STATES OF AMERICA</v>
          </cell>
          <cell r="W1184" t="str">
            <v>NEW YORK STOCK EXCHANGE</v>
          </cell>
          <cell r="Y1184" t="str">
            <v>U.S. Dollar</v>
          </cell>
          <cell r="AJ1184" t="str">
            <v>E</v>
          </cell>
          <cell r="AR1184" t="str">
            <v>T-VJQ.CX</v>
          </cell>
        </row>
        <row r="1185">
          <cell r="A1185" t="str">
            <v>T-VJQ.LB</v>
          </cell>
          <cell r="B1185" t="str">
            <v>VJET Dec 1996 10 Calls</v>
          </cell>
          <cell r="C1185" t="str">
            <v>CAL</v>
          </cell>
          <cell r="D1185">
            <v>100</v>
          </cell>
          <cell r="F1185" t="str">
            <v>NYSE</v>
          </cell>
          <cell r="G1185" t="str">
            <v>AIRL</v>
          </cell>
          <cell r="H1185" t="str">
            <v>USA</v>
          </cell>
          <cell r="N1185" t="str">
            <v>T-VJQ.LB</v>
          </cell>
          <cell r="O1185">
            <v>10</v>
          </cell>
          <cell r="P1185">
            <v>35419</v>
          </cell>
          <cell r="Q1185" t="str">
            <v>T-VJET</v>
          </cell>
          <cell r="R1185" t="str">
            <v>USD</v>
          </cell>
          <cell r="S1185" t="str">
            <v>Call Option</v>
          </cell>
          <cell r="U1185" t="str">
            <v>Airlines</v>
          </cell>
          <cell r="V1185" t="str">
            <v>UNITED STATES OF AMERICA</v>
          </cell>
          <cell r="W1185" t="str">
            <v>NEW YORK STOCK EXCHANGE</v>
          </cell>
          <cell r="Y1185" t="str">
            <v>U.S. Dollar</v>
          </cell>
          <cell r="AJ1185" t="str">
            <v>E</v>
          </cell>
          <cell r="AR1185" t="str">
            <v>T-VJQ.LB</v>
          </cell>
        </row>
        <row r="1186">
          <cell r="A1186" t="str">
            <v>T-VJQ.LC</v>
          </cell>
          <cell r="B1186" t="str">
            <v>VJET Dec 1996 15 Calls</v>
          </cell>
          <cell r="C1186" t="str">
            <v>CAL</v>
          </cell>
          <cell r="D1186">
            <v>100</v>
          </cell>
          <cell r="F1186" t="str">
            <v>NYSE</v>
          </cell>
          <cell r="G1186" t="str">
            <v>AIRL</v>
          </cell>
          <cell r="H1186" t="str">
            <v>USA</v>
          </cell>
          <cell r="N1186" t="str">
            <v>T-VJQ.LC</v>
          </cell>
          <cell r="O1186">
            <v>15</v>
          </cell>
          <cell r="P1186">
            <v>35419</v>
          </cell>
          <cell r="Q1186" t="str">
            <v>T-VJET</v>
          </cell>
          <cell r="R1186" t="str">
            <v>USD</v>
          </cell>
          <cell r="S1186" t="str">
            <v>Call Option</v>
          </cell>
          <cell r="U1186" t="str">
            <v>Airlines</v>
          </cell>
          <cell r="V1186" t="str">
            <v>UNITED STATES OF AMERICA</v>
          </cell>
          <cell r="W1186" t="str">
            <v>NEW YORK STOCK EXCHANGE</v>
          </cell>
          <cell r="Y1186" t="str">
            <v>U.S. Dollar</v>
          </cell>
          <cell r="AJ1186" t="str">
            <v>E</v>
          </cell>
          <cell r="AR1186" t="str">
            <v>T-VJQ.LC</v>
          </cell>
        </row>
        <row r="1187">
          <cell r="A1187" t="str">
            <v>T-VJQ.LE</v>
          </cell>
          <cell r="B1187" t="str">
            <v>ValuJet Dec. 1995 25 Calls</v>
          </cell>
          <cell r="C1187" t="str">
            <v>CAL</v>
          </cell>
          <cell r="D1187">
            <v>100</v>
          </cell>
          <cell r="F1187" t="str">
            <v>NYSE</v>
          </cell>
          <cell r="G1187" t="str">
            <v>AIRL</v>
          </cell>
          <cell r="H1187" t="str">
            <v>USA</v>
          </cell>
          <cell r="N1187" t="str">
            <v>T-VJQ.LE</v>
          </cell>
          <cell r="O1187">
            <v>25</v>
          </cell>
          <cell r="P1187">
            <v>35048</v>
          </cell>
          <cell r="Q1187" t="str">
            <v>T-VJET</v>
          </cell>
          <cell r="R1187" t="str">
            <v>USD</v>
          </cell>
          <cell r="S1187" t="str">
            <v>Call Option</v>
          </cell>
          <cell r="U1187" t="str">
            <v>Airlines</v>
          </cell>
          <cell r="V1187" t="str">
            <v>UNITED STATES OF AMERICA</v>
          </cell>
          <cell r="W1187" t="str">
            <v>NEW YORK STOCK EXCHANGE</v>
          </cell>
          <cell r="Y1187" t="str">
            <v>U.S. Dollar</v>
          </cell>
          <cell r="AJ1187" t="str">
            <v>E</v>
          </cell>
          <cell r="AR1187" t="str">
            <v>T-VJQ.LE</v>
          </cell>
        </row>
        <row r="1188">
          <cell r="A1188" t="str">
            <v>T-VJQ.LU</v>
          </cell>
          <cell r="B1188" t="str">
            <v>VJET Dec 1996 7.5 Calls</v>
          </cell>
          <cell r="C1188" t="str">
            <v>CAL</v>
          </cell>
          <cell r="D1188">
            <v>100</v>
          </cell>
          <cell r="F1188" t="str">
            <v>NYSE</v>
          </cell>
          <cell r="G1188" t="str">
            <v>AIRL</v>
          </cell>
          <cell r="H1188" t="str">
            <v>USA</v>
          </cell>
          <cell r="N1188" t="str">
            <v>T-VJQ.LU</v>
          </cell>
          <cell r="O1188">
            <v>7.5</v>
          </cell>
          <cell r="P1188">
            <v>35419</v>
          </cell>
          <cell r="Q1188" t="str">
            <v>T-VJET</v>
          </cell>
          <cell r="R1188" t="str">
            <v>USD</v>
          </cell>
          <cell r="S1188" t="str">
            <v>Call Option</v>
          </cell>
          <cell r="U1188" t="str">
            <v>Airlines</v>
          </cell>
          <cell r="V1188" t="str">
            <v>UNITED STATES OF AMERICA</v>
          </cell>
          <cell r="W1188" t="str">
            <v>NEW YORK STOCK EXCHANGE</v>
          </cell>
          <cell r="Y1188" t="str">
            <v>U.S. Dollar</v>
          </cell>
          <cell r="AJ1188" t="str">
            <v>E</v>
          </cell>
          <cell r="AR1188" t="str">
            <v>T-VJQ.LU</v>
          </cell>
        </row>
        <row r="1189">
          <cell r="A1189" t="str">
            <v>T-VJQ.LV</v>
          </cell>
          <cell r="B1189" t="str">
            <v>VJET Dec 1996 12.5 Calls</v>
          </cell>
          <cell r="C1189" t="str">
            <v>CAL</v>
          </cell>
          <cell r="D1189">
            <v>100</v>
          </cell>
          <cell r="F1189" t="str">
            <v>NYSE</v>
          </cell>
          <cell r="G1189" t="str">
            <v>AIRL</v>
          </cell>
          <cell r="H1189" t="str">
            <v>USA</v>
          </cell>
          <cell r="N1189" t="str">
            <v>T-VJQ.LV</v>
          </cell>
          <cell r="O1189">
            <v>12.5</v>
          </cell>
          <cell r="P1189">
            <v>35419</v>
          </cell>
          <cell r="Q1189" t="str">
            <v>T-VJET</v>
          </cell>
          <cell r="R1189" t="str">
            <v>USD</v>
          </cell>
          <cell r="S1189" t="str">
            <v>Call Option</v>
          </cell>
          <cell r="U1189" t="str">
            <v>Airlines</v>
          </cell>
          <cell r="V1189" t="str">
            <v>UNITED STATES OF AMERICA</v>
          </cell>
          <cell r="W1189" t="str">
            <v>NEW YORK STOCK EXCHANGE</v>
          </cell>
          <cell r="Y1189" t="str">
            <v>U.S. Dollar</v>
          </cell>
          <cell r="AJ1189" t="str">
            <v>E</v>
          </cell>
          <cell r="AR1189" t="str">
            <v>T-VJQ.LV</v>
          </cell>
        </row>
        <row r="1190">
          <cell r="A1190" t="str">
            <v>T-VJQ.LW</v>
          </cell>
          <cell r="B1190" t="str">
            <v>VJET Dec 1996 17.5 Calls</v>
          </cell>
          <cell r="C1190" t="str">
            <v>CAL</v>
          </cell>
          <cell r="D1190">
            <v>100</v>
          </cell>
          <cell r="F1190" t="str">
            <v>NYSE</v>
          </cell>
          <cell r="G1190" t="str">
            <v>AIRL</v>
          </cell>
          <cell r="H1190" t="str">
            <v>USA</v>
          </cell>
          <cell r="N1190" t="str">
            <v>T-VJQ.LW</v>
          </cell>
          <cell r="O1190">
            <v>17.5</v>
          </cell>
          <cell r="P1190">
            <v>35419</v>
          </cell>
          <cell r="Q1190" t="str">
            <v>T-VJET</v>
          </cell>
          <cell r="R1190" t="str">
            <v>USD</v>
          </cell>
          <cell r="S1190" t="str">
            <v>Call Option</v>
          </cell>
          <cell r="U1190" t="str">
            <v>Airlines</v>
          </cell>
          <cell r="V1190" t="str">
            <v>UNITED STATES OF AMERICA</v>
          </cell>
          <cell r="W1190" t="str">
            <v>NEW YORK STOCK EXCHANGE</v>
          </cell>
          <cell r="Y1190" t="str">
            <v>U.S. Dollar</v>
          </cell>
          <cell r="AJ1190" t="str">
            <v>E</v>
          </cell>
          <cell r="AR1190" t="str">
            <v>T-VJQ.LW</v>
          </cell>
        </row>
        <row r="1191">
          <cell r="A1191" t="str">
            <v>T-VJQ.OX</v>
          </cell>
          <cell r="B1191" t="str">
            <v>ValuJet Mar 1996 22.5 Puts</v>
          </cell>
          <cell r="C1191" t="str">
            <v>PUT</v>
          </cell>
          <cell r="D1191">
            <v>100</v>
          </cell>
          <cell r="F1191" t="str">
            <v>NYSE</v>
          </cell>
          <cell r="G1191" t="str">
            <v>AIRL</v>
          </cell>
          <cell r="H1191" t="str">
            <v>USA</v>
          </cell>
          <cell r="N1191" t="str">
            <v>T-VJQ.OX</v>
          </cell>
          <cell r="O1191">
            <v>22.5</v>
          </cell>
          <cell r="P1191">
            <v>35139</v>
          </cell>
          <cell r="Q1191" t="str">
            <v>T-VJET</v>
          </cell>
          <cell r="R1191" t="str">
            <v>USD</v>
          </cell>
          <cell r="S1191" t="str">
            <v>Put Option</v>
          </cell>
          <cell r="U1191" t="str">
            <v>Airlines</v>
          </cell>
          <cell r="V1191" t="str">
            <v>UNITED STATES OF AMERICA</v>
          </cell>
          <cell r="W1191" t="str">
            <v>NEW YORK STOCK EXCHANGE</v>
          </cell>
          <cell r="Y1191" t="str">
            <v>U.S. Dollar</v>
          </cell>
          <cell r="AJ1191" t="str">
            <v>E</v>
          </cell>
          <cell r="AR1191" t="str">
            <v>T-VJQ.OX</v>
          </cell>
        </row>
        <row r="1192">
          <cell r="A1192" t="str">
            <v>T-VJQ.XB</v>
          </cell>
          <cell r="B1192" t="str">
            <v>VJET Dec 1996 10 Puts</v>
          </cell>
          <cell r="C1192" t="str">
            <v>PUT</v>
          </cell>
          <cell r="D1192">
            <v>100</v>
          </cell>
          <cell r="F1192" t="str">
            <v>NYSE</v>
          </cell>
          <cell r="G1192" t="str">
            <v>AIRL</v>
          </cell>
          <cell r="H1192" t="str">
            <v>USA</v>
          </cell>
          <cell r="N1192" t="str">
            <v>T-VJQ.XB</v>
          </cell>
          <cell r="O1192">
            <v>10</v>
          </cell>
          <cell r="P1192">
            <v>35419</v>
          </cell>
          <cell r="Q1192" t="str">
            <v>T-VJET</v>
          </cell>
          <cell r="R1192" t="str">
            <v>USD</v>
          </cell>
          <cell r="S1192" t="str">
            <v>Put Option</v>
          </cell>
          <cell r="U1192" t="str">
            <v>Airlines</v>
          </cell>
          <cell r="V1192" t="str">
            <v>UNITED STATES OF AMERICA</v>
          </cell>
          <cell r="W1192" t="str">
            <v>NEW YORK STOCK EXCHANGE</v>
          </cell>
          <cell r="Y1192" t="str">
            <v>U.S. Dollar</v>
          </cell>
          <cell r="AJ1192" t="str">
            <v>E</v>
          </cell>
          <cell r="AR1192" t="str">
            <v>T-VJQ.XB</v>
          </cell>
        </row>
        <row r="1193">
          <cell r="A1193" t="str">
            <v>T-VJQ.XU</v>
          </cell>
          <cell r="B1193" t="str">
            <v>VJET Dec 1996 7.5 Puts</v>
          </cell>
          <cell r="C1193" t="str">
            <v>PUT</v>
          </cell>
          <cell r="D1193">
            <v>100</v>
          </cell>
          <cell r="F1193" t="str">
            <v>NYSE</v>
          </cell>
          <cell r="G1193" t="str">
            <v>AIRL</v>
          </cell>
          <cell r="H1193" t="str">
            <v>USA</v>
          </cell>
          <cell r="N1193" t="str">
            <v>T-VJQ.XU</v>
          </cell>
          <cell r="O1193">
            <v>7.5</v>
          </cell>
          <cell r="P1193">
            <v>35419</v>
          </cell>
          <cell r="Q1193" t="str">
            <v>T-VJET</v>
          </cell>
          <cell r="R1193" t="str">
            <v>USD</v>
          </cell>
          <cell r="S1193" t="str">
            <v>Put Option</v>
          </cell>
          <cell r="U1193" t="str">
            <v>Airlines</v>
          </cell>
          <cell r="V1193" t="str">
            <v>UNITED STATES OF AMERICA</v>
          </cell>
          <cell r="W1193" t="str">
            <v>NEW YORK STOCK EXCHANGE</v>
          </cell>
          <cell r="Y1193" t="str">
            <v>U.S. Dollar</v>
          </cell>
          <cell r="AJ1193" t="str">
            <v>E</v>
          </cell>
          <cell r="AR1193" t="str">
            <v>T-VJQ.XU</v>
          </cell>
        </row>
        <row r="1194">
          <cell r="A1194" t="str">
            <v>T-VLNC</v>
          </cell>
          <cell r="B1194" t="str">
            <v xml:space="preserve">Valence Technology  </v>
          </cell>
          <cell r="C1194" t="str">
            <v>STK</v>
          </cell>
          <cell r="D1194">
            <v>1</v>
          </cell>
          <cell r="F1194" t="str">
            <v>OTC</v>
          </cell>
          <cell r="G1194" t="str">
            <v>TECH</v>
          </cell>
          <cell r="H1194" t="str">
            <v>USA</v>
          </cell>
          <cell r="N1194" t="str">
            <v>T-VLNC</v>
          </cell>
          <cell r="R1194" t="str">
            <v>USD</v>
          </cell>
          <cell r="S1194" t="str">
            <v>Stock</v>
          </cell>
          <cell r="U1194" t="str">
            <v>Technology</v>
          </cell>
          <cell r="V1194" t="str">
            <v>UNITED STATES OF AMERICA</v>
          </cell>
          <cell r="W1194" t="str">
            <v>OVER THE COUNTER</v>
          </cell>
          <cell r="Y1194" t="str">
            <v>U.S. Dollar</v>
          </cell>
          <cell r="AJ1194" t="str">
            <v>E</v>
          </cell>
          <cell r="AR1194" t="str">
            <v>T-VLNC</v>
          </cell>
        </row>
        <row r="1195">
          <cell r="A1195" t="str">
            <v>T-VLTS</v>
          </cell>
          <cell r="B1195" t="str">
            <v>Powerhouse (was VLTS)</v>
          </cell>
          <cell r="C1195" t="str">
            <v>STK</v>
          </cell>
          <cell r="D1195">
            <v>1</v>
          </cell>
          <cell r="F1195" t="str">
            <v>NYSE</v>
          </cell>
          <cell r="G1195" t="str">
            <v>GAME</v>
          </cell>
          <cell r="H1195" t="str">
            <v>USA</v>
          </cell>
          <cell r="J1195" t="str">
            <v>92656M105</v>
          </cell>
          <cell r="N1195" t="str">
            <v>T-VLTS</v>
          </cell>
          <cell r="R1195" t="str">
            <v>USD</v>
          </cell>
          <cell r="S1195" t="str">
            <v>Stock</v>
          </cell>
          <cell r="U1195" t="str">
            <v>Gaming Equipment</v>
          </cell>
          <cell r="V1195" t="str">
            <v>UNITED STATES OF AMERICA</v>
          </cell>
          <cell r="W1195" t="str">
            <v>NEW YORK STOCK EXCHANGE</v>
          </cell>
          <cell r="Y1195" t="str">
            <v>U.S. Dollar</v>
          </cell>
          <cell r="AJ1195" t="str">
            <v>E</v>
          </cell>
          <cell r="AR1195" t="str">
            <v>T-VLTS</v>
          </cell>
        </row>
        <row r="1196">
          <cell r="A1196" t="str">
            <v>T-VMSI</v>
          </cell>
          <cell r="B1196" t="str">
            <v>Ventana Medical Systems</v>
          </cell>
          <cell r="C1196" t="str">
            <v>STK</v>
          </cell>
          <cell r="D1196">
            <v>1</v>
          </cell>
          <cell r="F1196" t="str">
            <v>OTC</v>
          </cell>
          <cell r="G1196" t="str">
            <v>MEDS</v>
          </cell>
          <cell r="H1196" t="str">
            <v>USA</v>
          </cell>
          <cell r="J1196" t="str">
            <v>92276H106</v>
          </cell>
          <cell r="N1196" t="str">
            <v>T-VMSI</v>
          </cell>
          <cell r="R1196" t="str">
            <v>USD</v>
          </cell>
          <cell r="S1196" t="str">
            <v>Stock</v>
          </cell>
          <cell r="U1196" t="str">
            <v>Medical Products</v>
          </cell>
          <cell r="V1196" t="str">
            <v>UNITED STATES OF AMERICA</v>
          </cell>
          <cell r="W1196" t="str">
            <v>OVER THE COUNTER</v>
          </cell>
          <cell r="Y1196" t="str">
            <v>U.S. Dollar</v>
          </cell>
          <cell r="AJ1196" t="str">
            <v>E</v>
          </cell>
          <cell r="AR1196" t="str">
            <v>T-VMSI</v>
          </cell>
        </row>
        <row r="1197">
          <cell r="A1197" t="str">
            <v>T-VO</v>
          </cell>
          <cell r="B1197" t="str">
            <v>Seagrams</v>
          </cell>
          <cell r="C1197" t="str">
            <v>STK</v>
          </cell>
          <cell r="D1197">
            <v>1</v>
          </cell>
          <cell r="F1197" t="str">
            <v>NYSE</v>
          </cell>
          <cell r="G1197" t="str">
            <v>ENTM</v>
          </cell>
          <cell r="H1197" t="str">
            <v>USA</v>
          </cell>
          <cell r="N1197" t="str">
            <v>T-VO</v>
          </cell>
          <cell r="R1197" t="str">
            <v>USD</v>
          </cell>
          <cell r="S1197" t="str">
            <v>Stock</v>
          </cell>
          <cell r="U1197" t="str">
            <v>Entertainment</v>
          </cell>
          <cell r="V1197" t="str">
            <v>UNITED STATES OF AMERICA</v>
          </cell>
          <cell r="W1197" t="str">
            <v>NEW YORK STOCK EXCHANGE</v>
          </cell>
          <cell r="Y1197" t="str">
            <v>U.S. Dollar</v>
          </cell>
          <cell r="AJ1197" t="str">
            <v>E</v>
          </cell>
          <cell r="AR1197" t="str">
            <v>T-VO</v>
          </cell>
        </row>
        <row r="1198">
          <cell r="A1198" t="str">
            <v>T-VRES</v>
          </cell>
          <cell r="B1198" t="str">
            <v>VICORP Restaurants</v>
          </cell>
          <cell r="C1198" t="str">
            <v>STK</v>
          </cell>
          <cell r="D1198">
            <v>1</v>
          </cell>
          <cell r="F1198" t="str">
            <v>OTC</v>
          </cell>
          <cell r="G1198" t="str">
            <v>REST</v>
          </cell>
          <cell r="H1198" t="str">
            <v>USA</v>
          </cell>
          <cell r="N1198" t="str">
            <v>T-VRES</v>
          </cell>
          <cell r="R1198" t="str">
            <v>USD</v>
          </cell>
          <cell r="S1198" t="str">
            <v>Stock</v>
          </cell>
          <cell r="U1198" t="str">
            <v>Restaurants</v>
          </cell>
          <cell r="V1198" t="str">
            <v>UNITED STATES OF AMERICA</v>
          </cell>
          <cell r="W1198" t="str">
            <v>OVER THE COUNTER</v>
          </cell>
          <cell r="Y1198" t="str">
            <v>U.S. Dollar</v>
          </cell>
          <cell r="AJ1198" t="str">
            <v>E</v>
          </cell>
        </row>
        <row r="1199">
          <cell r="A1199" t="str">
            <v>T-VVQ.CM</v>
          </cell>
          <cell r="B1199" t="str">
            <v>VVUS Mar 1997 65 Calls</v>
          </cell>
          <cell r="C1199" t="str">
            <v>CAL</v>
          </cell>
          <cell r="D1199">
            <v>100</v>
          </cell>
          <cell r="F1199" t="str">
            <v>NYSE</v>
          </cell>
          <cell r="G1199" t="str">
            <v>DRUG</v>
          </cell>
          <cell r="H1199" t="str">
            <v>USA</v>
          </cell>
          <cell r="N1199" t="str">
            <v>T-VVQ.CM</v>
          </cell>
          <cell r="O1199">
            <v>65</v>
          </cell>
          <cell r="P1199">
            <v>35510</v>
          </cell>
          <cell r="Q1199" t="str">
            <v>T-VVUS</v>
          </cell>
          <cell r="R1199" t="str">
            <v>USD</v>
          </cell>
          <cell r="S1199" t="str">
            <v>Call Option</v>
          </cell>
          <cell r="U1199" t="str">
            <v>Pharmaceuticals</v>
          </cell>
          <cell r="V1199" t="str">
            <v>UNITED STATES OF AMERICA</v>
          </cell>
          <cell r="W1199" t="str">
            <v>NEW YORK STOCK EXCHANGE</v>
          </cell>
          <cell r="Y1199" t="str">
            <v>U.S. Dollar</v>
          </cell>
          <cell r="AJ1199" t="str">
            <v>E</v>
          </cell>
          <cell r="AR1199" t="str">
            <v>T-VVQ.CM</v>
          </cell>
        </row>
        <row r="1200">
          <cell r="A1200" t="str">
            <v>T-VVQ.DJ</v>
          </cell>
          <cell r="B1200" t="str">
            <v>VVUS Apr 1997 50 Calls</v>
          </cell>
          <cell r="C1200" t="str">
            <v>CAL</v>
          </cell>
          <cell r="D1200">
            <v>100</v>
          </cell>
          <cell r="F1200" t="str">
            <v>NYSE</v>
          </cell>
          <cell r="G1200" t="str">
            <v>DRUG</v>
          </cell>
          <cell r="H1200" t="str">
            <v>USA</v>
          </cell>
          <cell r="N1200" t="str">
            <v>T-VVQ.DJ</v>
          </cell>
          <cell r="O1200">
            <v>50</v>
          </cell>
          <cell r="P1200">
            <v>35538</v>
          </cell>
          <cell r="Q1200" t="str">
            <v>T-VVUS</v>
          </cell>
          <cell r="R1200" t="str">
            <v>USD</v>
          </cell>
          <cell r="S1200" t="str">
            <v>Call Option</v>
          </cell>
          <cell r="U1200" t="str">
            <v>Pharmaceuticals</v>
          </cell>
          <cell r="V1200" t="str">
            <v>UNITED STATES OF AMERICA</v>
          </cell>
          <cell r="W1200" t="str">
            <v>NEW YORK STOCK EXCHANGE</v>
          </cell>
          <cell r="Y1200" t="str">
            <v>U.S. Dollar</v>
          </cell>
          <cell r="AJ1200" t="str">
            <v>E</v>
          </cell>
          <cell r="AR1200" t="str">
            <v>T-VVQ.DJ</v>
          </cell>
        </row>
        <row r="1201">
          <cell r="A1201" t="str">
            <v>T-VVQ.IV</v>
          </cell>
          <cell r="B1201" t="str">
            <v>VVUS Sep 1998 12.5 Calls</v>
          </cell>
          <cell r="C1201" t="str">
            <v>CAL</v>
          </cell>
          <cell r="D1201">
            <v>100</v>
          </cell>
          <cell r="F1201" t="str">
            <v>NYSE</v>
          </cell>
          <cell r="G1201" t="str">
            <v>DRUG</v>
          </cell>
          <cell r="H1201" t="str">
            <v>USA</v>
          </cell>
          <cell r="N1201" t="str">
            <v>T-VVQ.IV</v>
          </cell>
          <cell r="O1201">
            <v>12.5</v>
          </cell>
          <cell r="P1201">
            <v>36056</v>
          </cell>
          <cell r="Q1201" t="str">
            <v>T-VVUS</v>
          </cell>
          <cell r="R1201" t="str">
            <v>USD</v>
          </cell>
          <cell r="S1201" t="str">
            <v>Call Option</v>
          </cell>
          <cell r="U1201" t="str">
            <v>Pharmaceuticals</v>
          </cell>
          <cell r="V1201" t="str">
            <v>UNITED STATES OF AMERICA</v>
          </cell>
          <cell r="W1201" t="str">
            <v>NEW YORK STOCK EXCHANGE</v>
          </cell>
          <cell r="Y1201" t="str">
            <v>U.S. Dollar</v>
          </cell>
          <cell r="AJ1201" t="str">
            <v>E</v>
          </cell>
          <cell r="AR1201" t="str">
            <v>T-VVQ.IV</v>
          </cell>
        </row>
        <row r="1202">
          <cell r="A1202" t="str">
            <v>T-VVQ.LF</v>
          </cell>
          <cell r="B1202" t="str">
            <v>VVUS Dec 1997 30 Calls</v>
          </cell>
          <cell r="C1202" t="str">
            <v>CAL</v>
          </cell>
          <cell r="D1202">
            <v>100</v>
          </cell>
          <cell r="F1202" t="str">
            <v>NYSE</v>
          </cell>
          <cell r="G1202" t="str">
            <v>DRUG</v>
          </cell>
          <cell r="H1202" t="str">
            <v>USA</v>
          </cell>
          <cell r="N1202" t="str">
            <v>T-VVQ.LF</v>
          </cell>
          <cell r="O1202">
            <v>30</v>
          </cell>
          <cell r="P1202">
            <v>35783</v>
          </cell>
          <cell r="Q1202" t="str">
            <v>T-VVUS</v>
          </cell>
          <cell r="R1202" t="str">
            <v>USD</v>
          </cell>
          <cell r="S1202" t="str">
            <v>Call Option</v>
          </cell>
          <cell r="U1202" t="str">
            <v>Pharmaceuticals</v>
          </cell>
          <cell r="V1202" t="str">
            <v>UNITED STATES OF AMERICA</v>
          </cell>
          <cell r="W1202" t="str">
            <v>NEW YORK STOCK EXCHANGE</v>
          </cell>
          <cell r="Y1202" t="str">
            <v>U.S. Dollar</v>
          </cell>
          <cell r="AJ1202" t="str">
            <v>E</v>
          </cell>
          <cell r="AR1202" t="str">
            <v>T-VVQ.LF</v>
          </cell>
        </row>
        <row r="1203">
          <cell r="A1203" t="str">
            <v>T-VVQ.LG</v>
          </cell>
          <cell r="B1203" t="str">
            <v>VVUS Dec 1997 35 Calls</v>
          </cell>
          <cell r="C1203" t="str">
            <v>CAL</v>
          </cell>
          <cell r="D1203">
            <v>100</v>
          </cell>
          <cell r="F1203" t="str">
            <v>NYSE</v>
          </cell>
          <cell r="G1203" t="str">
            <v>DRUG</v>
          </cell>
          <cell r="H1203" t="str">
            <v>USA</v>
          </cell>
          <cell r="N1203" t="str">
            <v>T-VVQ.LG</v>
          </cell>
          <cell r="O1203">
            <v>35</v>
          </cell>
          <cell r="P1203">
            <v>35783</v>
          </cell>
          <cell r="Q1203" t="str">
            <v>T-VVUS</v>
          </cell>
          <cell r="R1203" t="str">
            <v>USD</v>
          </cell>
          <cell r="S1203" t="str">
            <v>Call Option</v>
          </cell>
          <cell r="U1203" t="str">
            <v>Pharmaceuticals</v>
          </cell>
          <cell r="V1203" t="str">
            <v>UNITED STATES OF AMERICA</v>
          </cell>
          <cell r="W1203" t="str">
            <v>NEW YORK STOCK EXCHANGE</v>
          </cell>
          <cell r="Y1203" t="str">
            <v>U.S. Dollar</v>
          </cell>
          <cell r="AJ1203" t="str">
            <v>E</v>
          </cell>
          <cell r="AR1203" t="str">
            <v>T-VVQ.LG</v>
          </cell>
        </row>
        <row r="1204">
          <cell r="A1204" t="str">
            <v>T-VVQ.OK</v>
          </cell>
          <cell r="B1204" t="str">
            <v>VVUS Mar 1997 55 Puts</v>
          </cell>
          <cell r="C1204" t="str">
            <v>PUT</v>
          </cell>
          <cell r="D1204">
            <v>100</v>
          </cell>
          <cell r="F1204" t="str">
            <v>NYSE</v>
          </cell>
          <cell r="G1204" t="str">
            <v>DRUG</v>
          </cell>
          <cell r="H1204" t="str">
            <v>USA</v>
          </cell>
          <cell r="N1204" t="str">
            <v>T-VVQ.OK</v>
          </cell>
          <cell r="O1204">
            <v>55</v>
          </cell>
          <cell r="P1204">
            <v>35510</v>
          </cell>
          <cell r="Q1204" t="str">
            <v>T-VVUS</v>
          </cell>
          <cell r="R1204" t="str">
            <v>USD</v>
          </cell>
          <cell r="S1204" t="str">
            <v>Put Option</v>
          </cell>
          <cell r="U1204" t="str">
            <v>Pharmaceuticals</v>
          </cell>
          <cell r="V1204" t="str">
            <v>UNITED STATES OF AMERICA</v>
          </cell>
          <cell r="W1204" t="str">
            <v>NEW YORK STOCK EXCHANGE</v>
          </cell>
          <cell r="Y1204" t="str">
            <v>U.S. Dollar</v>
          </cell>
          <cell r="AJ1204" t="str">
            <v>E</v>
          </cell>
          <cell r="AR1204" t="str">
            <v>T-VVQ.OK</v>
          </cell>
        </row>
        <row r="1205">
          <cell r="A1205" t="str">
            <v>T-VVQ.PH</v>
          </cell>
          <cell r="B1205" t="str">
            <v>VVUS April 1997 40 Puts</v>
          </cell>
          <cell r="C1205" t="str">
            <v>PUT</v>
          </cell>
          <cell r="D1205">
            <v>100</v>
          </cell>
          <cell r="F1205" t="str">
            <v>NYSE</v>
          </cell>
          <cell r="G1205" t="str">
            <v>DRUG</v>
          </cell>
          <cell r="H1205" t="str">
            <v>USA</v>
          </cell>
          <cell r="N1205" t="str">
            <v>T-VVQ.PH</v>
          </cell>
          <cell r="O1205">
            <v>40</v>
          </cell>
          <cell r="P1205">
            <v>35538</v>
          </cell>
          <cell r="Q1205" t="str">
            <v>T-VVUS</v>
          </cell>
          <cell r="R1205" t="str">
            <v>USD</v>
          </cell>
          <cell r="S1205" t="str">
            <v>Put Option</v>
          </cell>
          <cell r="U1205" t="str">
            <v>Pharmaceuticals</v>
          </cell>
          <cell r="V1205" t="str">
            <v>UNITED STATES OF AMERICA</v>
          </cell>
          <cell r="W1205" t="str">
            <v>NEW YORK STOCK EXCHANGE</v>
          </cell>
          <cell r="Y1205" t="str">
            <v>U.S. Dollar</v>
          </cell>
          <cell r="AJ1205" t="str">
            <v>E</v>
          </cell>
          <cell r="AR1205" t="str">
            <v>T-VVQ.PH</v>
          </cell>
        </row>
        <row r="1206">
          <cell r="A1206" t="str">
            <v>T-VVQ.XD</v>
          </cell>
          <cell r="B1206" t="str">
            <v>VVUS Dec 1997 20 Puts</v>
          </cell>
          <cell r="C1206" t="str">
            <v>PUT</v>
          </cell>
          <cell r="D1206">
            <v>100</v>
          </cell>
          <cell r="F1206" t="str">
            <v>NYSE</v>
          </cell>
          <cell r="G1206" t="str">
            <v>DRUG</v>
          </cell>
          <cell r="H1206" t="str">
            <v>USA</v>
          </cell>
          <cell r="N1206" t="str">
            <v>T-VVQ.XD</v>
          </cell>
          <cell r="O1206">
            <v>20</v>
          </cell>
          <cell r="P1206">
            <v>35783</v>
          </cell>
          <cell r="Q1206" t="str">
            <v>T-VVUS</v>
          </cell>
          <cell r="R1206" t="str">
            <v>USD</v>
          </cell>
          <cell r="S1206" t="str">
            <v>Put Option</v>
          </cell>
          <cell r="U1206" t="str">
            <v>Pharmaceuticals</v>
          </cell>
          <cell r="V1206" t="str">
            <v>UNITED STATES OF AMERICA</v>
          </cell>
          <cell r="W1206" t="str">
            <v>NEW YORK STOCK EXCHANGE</v>
          </cell>
          <cell r="Y1206" t="str">
            <v>U.S. Dollar</v>
          </cell>
          <cell r="AJ1206" t="str">
            <v>E</v>
          </cell>
          <cell r="AR1206" t="str">
            <v>T-VVQ.XD</v>
          </cell>
        </row>
        <row r="1207">
          <cell r="A1207" t="str">
            <v>T-VVQ.XE</v>
          </cell>
          <cell r="B1207" t="str">
            <v>VVUS Dec 1997 25 Puts</v>
          </cell>
          <cell r="C1207" t="str">
            <v>PUT</v>
          </cell>
          <cell r="D1207">
            <v>100</v>
          </cell>
          <cell r="F1207" t="str">
            <v>NYSE</v>
          </cell>
          <cell r="G1207" t="str">
            <v>DRUG</v>
          </cell>
          <cell r="H1207" t="str">
            <v>USA</v>
          </cell>
          <cell r="N1207" t="str">
            <v>T-VVQ.XE</v>
          </cell>
          <cell r="O1207">
            <v>25</v>
          </cell>
          <cell r="P1207">
            <v>35783</v>
          </cell>
          <cell r="Q1207" t="str">
            <v>T-VVUS</v>
          </cell>
          <cell r="R1207" t="str">
            <v>USD</v>
          </cell>
          <cell r="S1207" t="str">
            <v>Put Option</v>
          </cell>
          <cell r="U1207" t="str">
            <v>Pharmaceuticals</v>
          </cell>
          <cell r="V1207" t="str">
            <v>UNITED STATES OF AMERICA</v>
          </cell>
          <cell r="W1207" t="str">
            <v>NEW YORK STOCK EXCHANGE</v>
          </cell>
          <cell r="Y1207" t="str">
            <v>U.S. Dollar</v>
          </cell>
          <cell r="AJ1207" t="str">
            <v>E</v>
          </cell>
          <cell r="AR1207" t="str">
            <v>T-VVQ.XE</v>
          </cell>
        </row>
        <row r="1208">
          <cell r="A1208" t="str">
            <v>T-VVQ.XF</v>
          </cell>
          <cell r="B1208" t="str">
            <v>VVUS Dec 1997 30 Puts</v>
          </cell>
          <cell r="C1208" t="str">
            <v>PUT</v>
          </cell>
          <cell r="D1208">
            <v>100</v>
          </cell>
          <cell r="F1208" t="str">
            <v>NYSE</v>
          </cell>
          <cell r="G1208" t="str">
            <v>DRUG</v>
          </cell>
          <cell r="H1208" t="str">
            <v>USA</v>
          </cell>
          <cell r="N1208" t="str">
            <v>T-VVQ.XF</v>
          </cell>
          <cell r="O1208">
            <v>30</v>
          </cell>
          <cell r="P1208">
            <v>35783</v>
          </cell>
          <cell r="Q1208" t="str">
            <v>T-VVUS</v>
          </cell>
          <cell r="R1208" t="str">
            <v>USD</v>
          </cell>
          <cell r="S1208" t="str">
            <v>Put Option</v>
          </cell>
          <cell r="U1208" t="str">
            <v>Pharmaceuticals</v>
          </cell>
          <cell r="V1208" t="str">
            <v>UNITED STATES OF AMERICA</v>
          </cell>
          <cell r="W1208" t="str">
            <v>NEW YORK STOCK EXCHANGE</v>
          </cell>
          <cell r="Y1208" t="str">
            <v>U.S. Dollar</v>
          </cell>
          <cell r="AJ1208" t="str">
            <v>E</v>
          </cell>
          <cell r="AR1208" t="str">
            <v>T-VVQ.XF</v>
          </cell>
        </row>
        <row r="1209">
          <cell r="A1209" t="str">
            <v>T-VVQ.XG</v>
          </cell>
          <cell r="B1209" t="str">
            <v>VVUS Dec 1997 35 Puts</v>
          </cell>
          <cell r="C1209" t="str">
            <v>PUT</v>
          </cell>
          <cell r="D1209">
            <v>100</v>
          </cell>
          <cell r="F1209" t="str">
            <v>NYSE</v>
          </cell>
          <cell r="G1209" t="str">
            <v>DRUG</v>
          </cell>
          <cell r="H1209" t="str">
            <v>USA</v>
          </cell>
          <cell r="N1209" t="str">
            <v>T-VVQ.XG</v>
          </cell>
          <cell r="O1209">
            <v>35</v>
          </cell>
          <cell r="P1209">
            <v>35783</v>
          </cell>
          <cell r="Q1209" t="str">
            <v>T-VVUS</v>
          </cell>
          <cell r="R1209" t="str">
            <v>USD</v>
          </cell>
          <cell r="S1209" t="str">
            <v>Put Option</v>
          </cell>
          <cell r="U1209" t="str">
            <v>Pharmaceuticals</v>
          </cell>
          <cell r="V1209" t="str">
            <v>UNITED STATES OF AMERICA</v>
          </cell>
          <cell r="W1209" t="str">
            <v>NEW YORK STOCK EXCHANGE</v>
          </cell>
          <cell r="Y1209" t="str">
            <v>U.S. Dollar</v>
          </cell>
          <cell r="AJ1209" t="str">
            <v>E</v>
          </cell>
          <cell r="AR1209" t="str">
            <v>T-VVQ.XG</v>
          </cell>
        </row>
        <row r="1210">
          <cell r="A1210" t="str">
            <v>T-VVUS</v>
          </cell>
          <cell r="B1210" t="str">
            <v>Vivus</v>
          </cell>
          <cell r="C1210" t="str">
            <v>STK</v>
          </cell>
          <cell r="D1210">
            <v>1</v>
          </cell>
          <cell r="F1210" t="str">
            <v>OTC</v>
          </cell>
          <cell r="G1210" t="str">
            <v>DRUG</v>
          </cell>
          <cell r="H1210" t="str">
            <v>USA</v>
          </cell>
          <cell r="N1210" t="str">
            <v>T-VVUS</v>
          </cell>
          <cell r="R1210" t="str">
            <v>USD</v>
          </cell>
          <cell r="S1210" t="str">
            <v>Stock</v>
          </cell>
          <cell r="U1210" t="str">
            <v>Pharmaceuticals</v>
          </cell>
          <cell r="V1210" t="str">
            <v>UNITED STATES OF AMERICA</v>
          </cell>
          <cell r="W1210" t="str">
            <v>OVER THE COUNTER</v>
          </cell>
          <cell r="Y1210" t="str">
            <v>U.S. Dollar</v>
          </cell>
          <cell r="AJ1210" t="str">
            <v>E</v>
          </cell>
          <cell r="AR1210" t="str">
            <v>T-VVUS</v>
          </cell>
        </row>
        <row r="1211">
          <cell r="A1211" t="str">
            <v>T-W</v>
          </cell>
          <cell r="B1211" t="str">
            <v xml:space="preserve">Westvaco Corp.     </v>
          </cell>
          <cell r="C1211" t="str">
            <v>STK</v>
          </cell>
          <cell r="D1211">
            <v>1</v>
          </cell>
          <cell r="F1211" t="str">
            <v>NYSE</v>
          </cell>
          <cell r="G1211" t="str">
            <v>PAPR</v>
          </cell>
          <cell r="H1211" t="str">
            <v>USA</v>
          </cell>
          <cell r="N1211" t="str">
            <v>T-W</v>
          </cell>
          <cell r="R1211" t="str">
            <v>USD</v>
          </cell>
          <cell r="S1211" t="str">
            <v>Stock</v>
          </cell>
          <cell r="U1211" t="str">
            <v>Paper</v>
          </cell>
          <cell r="V1211" t="str">
            <v>UNITED STATES OF AMERICA</v>
          </cell>
          <cell r="W1211" t="str">
            <v>NEW YORK STOCK EXCHANGE</v>
          </cell>
          <cell r="Y1211" t="str">
            <v>U.S. Dollar</v>
          </cell>
          <cell r="AJ1211" t="str">
            <v>E</v>
          </cell>
        </row>
        <row r="1212">
          <cell r="A1212" t="str">
            <v>T-WAH</v>
          </cell>
          <cell r="B1212" t="str">
            <v>WestAir Holdings</v>
          </cell>
          <cell r="C1212" t="str">
            <v>STK</v>
          </cell>
          <cell r="D1212">
            <v>1</v>
          </cell>
          <cell r="F1212" t="str">
            <v>NYSE</v>
          </cell>
          <cell r="G1212" t="str">
            <v>AIRL</v>
          </cell>
          <cell r="H1212" t="str">
            <v>USA</v>
          </cell>
          <cell r="N1212" t="str">
            <v>T-WAH</v>
          </cell>
          <cell r="R1212" t="str">
            <v>USD</v>
          </cell>
          <cell r="S1212" t="str">
            <v>Stock</v>
          </cell>
          <cell r="U1212" t="str">
            <v>Airlines</v>
          </cell>
          <cell r="V1212" t="str">
            <v>UNITED STATES OF AMERICA</v>
          </cell>
          <cell r="W1212" t="str">
            <v>NEW YORK STOCK EXCHANGE</v>
          </cell>
          <cell r="Y1212" t="str">
            <v>U.S. Dollar</v>
          </cell>
          <cell r="AJ1212" t="str">
            <v>E</v>
          </cell>
        </row>
        <row r="1213">
          <cell r="A1213" t="str">
            <v>T-WANG</v>
          </cell>
          <cell r="B1213" t="str">
            <v>Wang</v>
          </cell>
          <cell r="C1213" t="str">
            <v>STK</v>
          </cell>
          <cell r="D1213">
            <v>1</v>
          </cell>
          <cell r="F1213" t="str">
            <v>OTC</v>
          </cell>
          <cell r="G1213" t="str">
            <v>INFO</v>
          </cell>
          <cell r="H1213" t="str">
            <v>USA</v>
          </cell>
          <cell r="J1213" t="str">
            <v>93369N109</v>
          </cell>
          <cell r="N1213" t="str">
            <v>T-WANG</v>
          </cell>
          <cell r="R1213" t="str">
            <v>USD</v>
          </cell>
          <cell r="S1213" t="str">
            <v>Stock</v>
          </cell>
          <cell r="U1213" t="str">
            <v>Information Services</v>
          </cell>
          <cell r="V1213" t="str">
            <v>UNITED STATES OF AMERICA</v>
          </cell>
          <cell r="W1213" t="str">
            <v>OVER THE COUNTER</v>
          </cell>
          <cell r="Y1213" t="str">
            <v>U.S. Dollar</v>
          </cell>
          <cell r="AJ1213" t="str">
            <v>E</v>
          </cell>
          <cell r="AR1213" t="str">
            <v>T-WANG</v>
          </cell>
        </row>
        <row r="1214">
          <cell r="A1214" t="str">
            <v>T-WANG.475</v>
          </cell>
          <cell r="B1214" t="str">
            <v>Wang 4.75% of 99 (bankruptcy, chf)</v>
          </cell>
          <cell r="C1214" t="str">
            <v>STK</v>
          </cell>
          <cell r="D1214">
            <v>1</v>
          </cell>
          <cell r="F1214" t="str">
            <v>NYSE</v>
          </cell>
          <cell r="G1214" t="str">
            <v>INFO</v>
          </cell>
          <cell r="H1214" t="str">
            <v>USA</v>
          </cell>
          <cell r="N1214" t="str">
            <v>T-WANG.475</v>
          </cell>
          <cell r="R1214" t="str">
            <v>USD</v>
          </cell>
          <cell r="S1214" t="str">
            <v>Stock</v>
          </cell>
          <cell r="U1214" t="str">
            <v>Information Services</v>
          </cell>
          <cell r="V1214" t="str">
            <v>UNITED STATES OF AMERICA</v>
          </cell>
          <cell r="W1214" t="str">
            <v>NEW YORK STOCK EXCHANGE</v>
          </cell>
          <cell r="Y1214" t="str">
            <v>U.S. Dollar</v>
          </cell>
          <cell r="AJ1214" t="str">
            <v>E</v>
          </cell>
          <cell r="AR1214" t="str">
            <v>T-WANG.475</v>
          </cell>
        </row>
        <row r="1215">
          <cell r="A1215" t="str">
            <v>T-WANG.47500</v>
          </cell>
          <cell r="B1215" t="str">
            <v>Wang 4.75% of 00 (bankruptcy chf)</v>
          </cell>
          <cell r="C1215" t="str">
            <v>STK</v>
          </cell>
          <cell r="D1215">
            <v>1</v>
          </cell>
          <cell r="F1215" t="str">
            <v>OTC</v>
          </cell>
          <cell r="G1215" t="str">
            <v>INFO</v>
          </cell>
          <cell r="H1215" t="str">
            <v>USA</v>
          </cell>
          <cell r="N1215" t="str">
            <v>T-WANG.47500</v>
          </cell>
          <cell r="R1215" t="str">
            <v>USD</v>
          </cell>
          <cell r="S1215" t="str">
            <v>Stock</v>
          </cell>
          <cell r="U1215" t="str">
            <v>Information Services</v>
          </cell>
          <cell r="V1215" t="str">
            <v>UNITED STATES OF AMERICA</v>
          </cell>
          <cell r="W1215" t="str">
            <v>OVER THE COUNTER</v>
          </cell>
          <cell r="Y1215" t="str">
            <v>U.S. Dollar</v>
          </cell>
          <cell r="AJ1215" t="str">
            <v>E</v>
          </cell>
          <cell r="AR1215" t="str">
            <v>T-WANG.47500</v>
          </cell>
        </row>
        <row r="1216">
          <cell r="A1216" t="str">
            <v>T-WANG.775</v>
          </cell>
          <cell r="B1216" t="str">
            <v>Wang 7.75% Notes (bankruptcy)</v>
          </cell>
          <cell r="C1216" t="str">
            <v>STK</v>
          </cell>
          <cell r="D1216">
            <v>1</v>
          </cell>
          <cell r="F1216" t="str">
            <v>OTC</v>
          </cell>
          <cell r="G1216" t="str">
            <v>INFO</v>
          </cell>
          <cell r="H1216" t="str">
            <v>USA</v>
          </cell>
          <cell r="N1216" t="str">
            <v>T-WANG.775</v>
          </cell>
          <cell r="R1216" t="str">
            <v>USD</v>
          </cell>
          <cell r="S1216" t="str">
            <v>Stock</v>
          </cell>
          <cell r="U1216" t="str">
            <v>Information Services</v>
          </cell>
          <cell r="V1216" t="str">
            <v>UNITED STATES OF AMERICA</v>
          </cell>
          <cell r="W1216" t="str">
            <v>OVER THE COUNTER</v>
          </cell>
          <cell r="Y1216" t="str">
            <v>U.S. Dollar</v>
          </cell>
          <cell r="AJ1216" t="str">
            <v>E</v>
          </cell>
          <cell r="AR1216" t="str">
            <v>T-WANG.775</v>
          </cell>
        </row>
        <row r="1217">
          <cell r="A1217" t="str">
            <v>T-WANG.9</v>
          </cell>
          <cell r="B1217" t="str">
            <v>Wang 9% Notes (bankruptcy)</v>
          </cell>
          <cell r="C1217" t="str">
            <v>STK</v>
          </cell>
          <cell r="D1217">
            <v>1</v>
          </cell>
          <cell r="F1217" t="str">
            <v>OTC</v>
          </cell>
          <cell r="G1217" t="str">
            <v>INFO</v>
          </cell>
          <cell r="H1217" t="str">
            <v>USA</v>
          </cell>
          <cell r="N1217" t="str">
            <v>T-WANG.9</v>
          </cell>
          <cell r="R1217" t="str">
            <v>USD</v>
          </cell>
          <cell r="S1217" t="str">
            <v>Stock</v>
          </cell>
          <cell r="U1217" t="str">
            <v>Information Services</v>
          </cell>
          <cell r="V1217" t="str">
            <v>UNITED STATES OF AMERICA</v>
          </cell>
          <cell r="W1217" t="str">
            <v>OVER THE COUNTER</v>
          </cell>
          <cell r="Y1217" t="str">
            <v>U.S. Dollar</v>
          </cell>
          <cell r="AJ1217" t="str">
            <v>E</v>
          </cell>
          <cell r="AR1217" t="str">
            <v>T-WANG.9</v>
          </cell>
        </row>
        <row r="1218">
          <cell r="A1218" t="str">
            <v>T-WANG.TRADE</v>
          </cell>
          <cell r="B1218" t="str">
            <v>Wang Trade Credits</v>
          </cell>
          <cell r="C1218" t="str">
            <v>STK</v>
          </cell>
          <cell r="D1218">
            <v>1</v>
          </cell>
          <cell r="F1218" t="str">
            <v>OTC</v>
          </cell>
          <cell r="G1218" t="str">
            <v>INFO</v>
          </cell>
          <cell r="H1218" t="str">
            <v>USA</v>
          </cell>
          <cell r="N1218" t="str">
            <v>T-WANG.TRADE</v>
          </cell>
          <cell r="R1218" t="str">
            <v>USD</v>
          </cell>
          <cell r="S1218" t="str">
            <v>Stock</v>
          </cell>
          <cell r="U1218" t="str">
            <v>Information Services</v>
          </cell>
          <cell r="V1218" t="str">
            <v>UNITED STATES OF AMERICA</v>
          </cell>
          <cell r="W1218" t="str">
            <v>OVER THE COUNTER</v>
          </cell>
          <cell r="Y1218" t="str">
            <v>U.S. Dollar</v>
          </cell>
          <cell r="AJ1218" t="str">
            <v>E</v>
          </cell>
          <cell r="AR1218" t="str">
            <v>T-WANG.TRADE</v>
          </cell>
        </row>
        <row r="1219">
          <cell r="A1219" t="str">
            <v>T-WEBS</v>
          </cell>
          <cell r="B1219" t="str">
            <v>Websecure</v>
          </cell>
          <cell r="C1219" t="str">
            <v>STK</v>
          </cell>
          <cell r="D1219">
            <v>1</v>
          </cell>
          <cell r="F1219" t="str">
            <v>OTC</v>
          </cell>
          <cell r="G1219" t="str">
            <v>TECH</v>
          </cell>
          <cell r="H1219" t="str">
            <v>USA</v>
          </cell>
          <cell r="N1219" t="str">
            <v>T-WEBS</v>
          </cell>
          <cell r="R1219" t="str">
            <v>USD</v>
          </cell>
          <cell r="S1219" t="str">
            <v>Stock</v>
          </cell>
          <cell r="U1219" t="str">
            <v>Technology</v>
          </cell>
          <cell r="V1219" t="str">
            <v>UNITED STATES OF AMERICA</v>
          </cell>
          <cell r="W1219" t="str">
            <v>OVER THE COUNTER</v>
          </cell>
          <cell r="Y1219" t="str">
            <v>U.S. Dollar</v>
          </cell>
          <cell r="AJ1219" t="str">
            <v>E</v>
          </cell>
          <cell r="AR1219" t="str">
            <v>T-WEBS</v>
          </cell>
        </row>
        <row r="1220">
          <cell r="A1220" t="str">
            <v>T-WELL</v>
          </cell>
          <cell r="B1220" t="str">
            <v>Wellcare Management Group</v>
          </cell>
          <cell r="C1220" t="str">
            <v>STK</v>
          </cell>
          <cell r="D1220">
            <v>1</v>
          </cell>
          <cell r="F1220" t="str">
            <v>OTC</v>
          </cell>
          <cell r="G1220" t="str">
            <v>HMOS</v>
          </cell>
          <cell r="H1220" t="str">
            <v>USA</v>
          </cell>
          <cell r="N1220" t="str">
            <v>T-WELL</v>
          </cell>
          <cell r="R1220" t="str">
            <v>USD</v>
          </cell>
          <cell r="S1220" t="str">
            <v>Stock</v>
          </cell>
          <cell r="U1220" t="str">
            <v>Health Maint. Org.</v>
          </cell>
          <cell r="V1220" t="str">
            <v>UNITED STATES OF AMERICA</v>
          </cell>
          <cell r="W1220" t="str">
            <v>OVER THE COUNTER</v>
          </cell>
          <cell r="Y1220" t="str">
            <v>U.S. Dollar</v>
          </cell>
          <cell r="AJ1220" t="str">
            <v>E</v>
          </cell>
        </row>
        <row r="1221">
          <cell r="A1221" t="str">
            <v>T-WEN</v>
          </cell>
          <cell r="B1221" t="str">
            <v xml:space="preserve">Wendy's International  </v>
          </cell>
          <cell r="C1221" t="str">
            <v>STK</v>
          </cell>
          <cell r="D1221">
            <v>1</v>
          </cell>
          <cell r="F1221" t="str">
            <v>NYSE</v>
          </cell>
          <cell r="G1221" t="str">
            <v>REST</v>
          </cell>
          <cell r="H1221" t="str">
            <v>USA</v>
          </cell>
          <cell r="N1221" t="str">
            <v>T-WEN</v>
          </cell>
          <cell r="R1221" t="str">
            <v>USD</v>
          </cell>
          <cell r="S1221" t="str">
            <v>Stock</v>
          </cell>
          <cell r="U1221" t="str">
            <v>Restaurants</v>
          </cell>
          <cell r="V1221" t="str">
            <v>UNITED STATES OF AMERICA</v>
          </cell>
          <cell r="W1221" t="str">
            <v>NEW YORK STOCK EXCHANGE</v>
          </cell>
          <cell r="Y1221" t="str">
            <v>U.S. Dollar</v>
          </cell>
          <cell r="AJ1221" t="str">
            <v>E</v>
          </cell>
        </row>
        <row r="1222">
          <cell r="A1222" t="str">
            <v>T-WFSG</v>
          </cell>
          <cell r="B1222" t="str">
            <v>Wilshire Financial</v>
          </cell>
          <cell r="C1222" t="str">
            <v>STK</v>
          </cell>
          <cell r="D1222">
            <v>1</v>
          </cell>
          <cell r="F1222" t="str">
            <v>OTC</v>
          </cell>
          <cell r="G1222" t="str">
            <v>FINL</v>
          </cell>
          <cell r="H1222" t="str">
            <v>USA</v>
          </cell>
          <cell r="N1222" t="str">
            <v>T-WFSG</v>
          </cell>
          <cell r="R1222" t="str">
            <v>USD</v>
          </cell>
          <cell r="S1222" t="str">
            <v>Stock</v>
          </cell>
          <cell r="U1222" t="str">
            <v>Financial</v>
          </cell>
          <cell r="V1222" t="str">
            <v>UNITED STATES OF AMERICA</v>
          </cell>
          <cell r="W1222" t="str">
            <v>OVER THE COUNTER</v>
          </cell>
          <cell r="Y1222" t="str">
            <v>U.S. Dollar</v>
          </cell>
          <cell r="AJ1222" t="str">
            <v>E</v>
          </cell>
          <cell r="AR1222" t="str">
            <v>T-WFSG</v>
          </cell>
        </row>
        <row r="1223">
          <cell r="A1223" t="str">
            <v>T-WFSI</v>
          </cell>
          <cell r="B1223" t="str">
            <v>WFS Financial</v>
          </cell>
          <cell r="C1223" t="str">
            <v>STK</v>
          </cell>
          <cell r="D1223">
            <v>1</v>
          </cell>
          <cell r="F1223" t="str">
            <v>OTC</v>
          </cell>
          <cell r="G1223" t="str">
            <v>FINL</v>
          </cell>
          <cell r="H1223" t="str">
            <v>USA</v>
          </cell>
          <cell r="J1223" t="str">
            <v>92923B106</v>
          </cell>
          <cell r="N1223" t="str">
            <v>T-WFSI</v>
          </cell>
          <cell r="R1223" t="str">
            <v>USD</v>
          </cell>
          <cell r="S1223" t="str">
            <v>Stock</v>
          </cell>
          <cell r="U1223" t="str">
            <v>Financial</v>
          </cell>
          <cell r="V1223" t="str">
            <v>UNITED STATES OF AMERICA</v>
          </cell>
          <cell r="W1223" t="str">
            <v>OVER THE COUNTER</v>
          </cell>
          <cell r="Y1223" t="str">
            <v>U.S. Dollar</v>
          </cell>
          <cell r="AJ1223" t="str">
            <v>E</v>
          </cell>
          <cell r="AR1223" t="str">
            <v>T-WFSI</v>
          </cell>
        </row>
        <row r="1224">
          <cell r="A1224" t="str">
            <v>T-WHG</v>
          </cell>
          <cell r="B1224" t="str">
            <v>WHG Resorts</v>
          </cell>
          <cell r="C1224" t="str">
            <v>STK</v>
          </cell>
          <cell r="D1224">
            <v>1</v>
          </cell>
          <cell r="F1224" t="str">
            <v>NYSE</v>
          </cell>
          <cell r="G1224" t="str">
            <v>CASI</v>
          </cell>
          <cell r="H1224" t="str">
            <v>USA</v>
          </cell>
          <cell r="N1224" t="str">
            <v>T-WHG</v>
          </cell>
          <cell r="R1224" t="str">
            <v>USD</v>
          </cell>
          <cell r="S1224" t="str">
            <v>Stock</v>
          </cell>
          <cell r="U1224" t="str">
            <v>Casinos</v>
          </cell>
          <cell r="V1224" t="str">
            <v>UNITED STATES OF AMERICA</v>
          </cell>
          <cell r="W1224" t="str">
            <v>NEW YORK STOCK EXCHANGE</v>
          </cell>
          <cell r="Y1224" t="str">
            <v>U.S. Dollar</v>
          </cell>
          <cell r="AJ1224" t="str">
            <v>E</v>
          </cell>
          <cell r="AR1224" t="str">
            <v>T-WHG</v>
          </cell>
        </row>
        <row r="1225">
          <cell r="A1225" t="str">
            <v>T-WIKD</v>
          </cell>
          <cell r="B1225" t="str">
            <v>Petes Brewing</v>
          </cell>
          <cell r="C1225" t="str">
            <v>STK</v>
          </cell>
          <cell r="D1225">
            <v>1</v>
          </cell>
          <cell r="F1225" t="str">
            <v>OTC</v>
          </cell>
          <cell r="G1225" t="str">
            <v>FOOD</v>
          </cell>
          <cell r="H1225" t="str">
            <v>USA</v>
          </cell>
          <cell r="N1225" t="str">
            <v>T-WIKD</v>
          </cell>
          <cell r="R1225" t="str">
            <v>USD</v>
          </cell>
          <cell r="S1225" t="str">
            <v>Stock</v>
          </cell>
          <cell r="U1225" t="str">
            <v>Food</v>
          </cell>
          <cell r="V1225" t="str">
            <v>UNITED STATES OF AMERICA</v>
          </cell>
          <cell r="W1225" t="str">
            <v>OVER THE COUNTER</v>
          </cell>
          <cell r="Y1225" t="str">
            <v>U.S. Dollar</v>
          </cell>
          <cell r="AJ1225" t="str">
            <v>E</v>
          </cell>
          <cell r="AR1225" t="str">
            <v>T-WIKD</v>
          </cell>
        </row>
        <row r="1226">
          <cell r="A1226" t="str">
            <v>T-WITC</v>
          </cell>
          <cell r="B1226" t="str">
            <v>Wit Capital</v>
          </cell>
          <cell r="C1226" t="str">
            <v>STK</v>
          </cell>
          <cell r="D1226">
            <v>1</v>
          </cell>
          <cell r="F1226" t="str">
            <v>OTC</v>
          </cell>
          <cell r="G1226" t="str">
            <v>INET</v>
          </cell>
          <cell r="H1226" t="str">
            <v>USA</v>
          </cell>
          <cell r="N1226" t="str">
            <v>T-WITC</v>
          </cell>
          <cell r="R1226" t="str">
            <v>USD</v>
          </cell>
          <cell r="S1226" t="str">
            <v>Stock</v>
          </cell>
          <cell r="U1226" t="str">
            <v>Internet</v>
          </cell>
          <cell r="V1226" t="str">
            <v>UNITED STATES OF AMERICA</v>
          </cell>
          <cell r="W1226" t="str">
            <v>OVER THE COUNTER</v>
          </cell>
          <cell r="Y1226" t="str">
            <v>U.S. Dollar</v>
          </cell>
          <cell r="AJ1226" t="str">
            <v>E</v>
          </cell>
          <cell r="AR1226" t="str">
            <v>T-WITC</v>
          </cell>
        </row>
        <row r="1227">
          <cell r="A1227" t="str">
            <v>T-WKD</v>
          </cell>
          <cell r="B1227" t="str">
            <v>Petes Wicked Brewing</v>
          </cell>
          <cell r="C1227" t="str">
            <v>STK</v>
          </cell>
          <cell r="D1227">
            <v>1</v>
          </cell>
          <cell r="F1227" t="str">
            <v>NYSE</v>
          </cell>
          <cell r="G1227" t="str">
            <v>FOOD</v>
          </cell>
          <cell r="H1227" t="str">
            <v>USA</v>
          </cell>
          <cell r="N1227" t="str">
            <v>T-WKD</v>
          </cell>
          <cell r="R1227" t="str">
            <v>USD</v>
          </cell>
          <cell r="S1227" t="str">
            <v>Stock</v>
          </cell>
          <cell r="U1227" t="str">
            <v>Food</v>
          </cell>
          <cell r="V1227" t="str">
            <v>UNITED STATES OF AMERICA</v>
          </cell>
          <cell r="W1227" t="str">
            <v>NEW YORK STOCK EXCHANGE</v>
          </cell>
          <cell r="Y1227" t="str">
            <v>U.S. Dollar</v>
          </cell>
          <cell r="AJ1227" t="str">
            <v>E</v>
          </cell>
          <cell r="AR1227" t="str">
            <v>T-WKD</v>
          </cell>
        </row>
        <row r="1228">
          <cell r="A1228" t="str">
            <v>T-WLDA</v>
          </cell>
          <cell r="B1228" t="str">
            <v>World Airways</v>
          </cell>
          <cell r="C1228" t="str">
            <v>STK</v>
          </cell>
          <cell r="D1228">
            <v>1</v>
          </cell>
          <cell r="F1228" t="str">
            <v>OTC</v>
          </cell>
          <cell r="G1228" t="str">
            <v>AIRL</v>
          </cell>
          <cell r="H1228" t="str">
            <v>USA</v>
          </cell>
          <cell r="N1228" t="str">
            <v>T-WLDA</v>
          </cell>
          <cell r="R1228" t="str">
            <v>USD</v>
          </cell>
          <cell r="S1228" t="str">
            <v>Stock</v>
          </cell>
          <cell r="U1228" t="str">
            <v>Airlines</v>
          </cell>
          <cell r="V1228" t="str">
            <v>UNITED STATES OF AMERICA</v>
          </cell>
          <cell r="W1228" t="str">
            <v>OVER THE COUNTER</v>
          </cell>
          <cell r="Y1228" t="str">
            <v>U.S. Dollar</v>
          </cell>
          <cell r="AJ1228" t="str">
            <v>E</v>
          </cell>
          <cell r="AR1228" t="str">
            <v>T-WLDA</v>
          </cell>
        </row>
        <row r="1229">
          <cell r="A1229" t="str">
            <v>T-WLP</v>
          </cell>
          <cell r="B1229" t="str">
            <v>Wellpoint Health Network, Cl. A</v>
          </cell>
          <cell r="C1229" t="str">
            <v>STK</v>
          </cell>
          <cell r="D1229">
            <v>1</v>
          </cell>
          <cell r="F1229" t="str">
            <v>NYSE</v>
          </cell>
          <cell r="G1229" t="str">
            <v>HMOS</v>
          </cell>
          <cell r="H1229" t="str">
            <v>USA</v>
          </cell>
          <cell r="N1229" t="str">
            <v>T-WLP</v>
          </cell>
          <cell r="R1229" t="str">
            <v>USD</v>
          </cell>
          <cell r="S1229" t="str">
            <v>Stock</v>
          </cell>
          <cell r="U1229" t="str">
            <v>Health Maint. Org.</v>
          </cell>
          <cell r="V1229" t="str">
            <v>UNITED STATES OF AMERICA</v>
          </cell>
          <cell r="W1229" t="str">
            <v>NEW YORK STOCK EXCHANGE</v>
          </cell>
          <cell r="Y1229" t="str">
            <v>U.S. Dollar</v>
          </cell>
          <cell r="AJ1229" t="str">
            <v>E</v>
          </cell>
        </row>
        <row r="1230">
          <cell r="A1230" t="str">
            <v>T-WLP.DF</v>
          </cell>
          <cell r="B1230" t="str">
            <v>Wellpoint Jan 1996 30 Calls</v>
          </cell>
          <cell r="C1230" t="str">
            <v>CAL</v>
          </cell>
          <cell r="D1230">
            <v>100</v>
          </cell>
          <cell r="F1230" t="str">
            <v>NYSE</v>
          </cell>
          <cell r="G1230" t="str">
            <v>HMOS</v>
          </cell>
          <cell r="H1230" t="str">
            <v>USA</v>
          </cell>
          <cell r="N1230" t="str">
            <v>T-WLP.DF</v>
          </cell>
          <cell r="O1230">
            <v>30</v>
          </cell>
          <cell r="P1230">
            <v>35083</v>
          </cell>
          <cell r="Q1230" t="str">
            <v>T-WLP</v>
          </cell>
          <cell r="R1230" t="str">
            <v>USD</v>
          </cell>
          <cell r="S1230" t="str">
            <v>Call Option</v>
          </cell>
          <cell r="U1230" t="str">
            <v>Health Maint. Org.</v>
          </cell>
          <cell r="V1230" t="str">
            <v>UNITED STATES OF AMERICA</v>
          </cell>
          <cell r="W1230" t="str">
            <v>NEW YORK STOCK EXCHANGE</v>
          </cell>
          <cell r="Y1230" t="str">
            <v>U.S. Dollar</v>
          </cell>
          <cell r="AJ1230" t="str">
            <v>E</v>
          </cell>
          <cell r="AR1230" t="str">
            <v>T-WLP.DF</v>
          </cell>
        </row>
        <row r="1231">
          <cell r="A1231" t="str">
            <v>T-WLP.LF</v>
          </cell>
          <cell r="B1231" t="str">
            <v>Wellpoint Dec 1995 30 Calls</v>
          </cell>
          <cell r="C1231" t="str">
            <v>CAL</v>
          </cell>
          <cell r="D1231">
            <v>100</v>
          </cell>
          <cell r="F1231" t="str">
            <v>NYSE</v>
          </cell>
          <cell r="G1231" t="str">
            <v>HMOS</v>
          </cell>
          <cell r="H1231" t="str">
            <v>USA</v>
          </cell>
          <cell r="N1231" t="str">
            <v>T-WLP.LF</v>
          </cell>
          <cell r="O1231">
            <v>30</v>
          </cell>
          <cell r="P1231">
            <v>35048</v>
          </cell>
          <cell r="Q1231" t="str">
            <v>T-WLP</v>
          </cell>
          <cell r="R1231" t="str">
            <v>USD</v>
          </cell>
          <cell r="S1231" t="str">
            <v>Call Option</v>
          </cell>
          <cell r="U1231" t="str">
            <v>Health Maint. Org.</v>
          </cell>
          <cell r="V1231" t="str">
            <v>UNITED STATES OF AMERICA</v>
          </cell>
          <cell r="W1231" t="str">
            <v>NEW YORK STOCK EXCHANGE</v>
          </cell>
          <cell r="Y1231" t="str">
            <v>U.S. Dollar</v>
          </cell>
          <cell r="AJ1231" t="str">
            <v>E</v>
          </cell>
          <cell r="AR1231" t="str">
            <v>T-WLP.LF</v>
          </cell>
        </row>
        <row r="1232">
          <cell r="A1232" t="str">
            <v>T-WMS</v>
          </cell>
          <cell r="B1232" t="str">
            <v>WMS Industries</v>
          </cell>
          <cell r="C1232" t="str">
            <v>STK</v>
          </cell>
          <cell r="D1232">
            <v>1</v>
          </cell>
          <cell r="F1232" t="str">
            <v>NYSE</v>
          </cell>
          <cell r="G1232" t="str">
            <v>MANU</v>
          </cell>
          <cell r="H1232" t="str">
            <v>USA</v>
          </cell>
          <cell r="J1232" t="str">
            <v>929297109</v>
          </cell>
          <cell r="N1232" t="str">
            <v>T-WMS</v>
          </cell>
          <cell r="R1232" t="str">
            <v>USD</v>
          </cell>
          <cell r="S1232" t="str">
            <v>Stock</v>
          </cell>
          <cell r="U1232" t="str">
            <v>Manufacturing</v>
          </cell>
          <cell r="V1232" t="str">
            <v>UNITED STATES OF AMERICA</v>
          </cell>
          <cell r="W1232" t="str">
            <v>NEW YORK STOCK EXCHANGE</v>
          </cell>
          <cell r="Y1232" t="str">
            <v>U.S. Dollar</v>
          </cell>
          <cell r="AJ1232" t="str">
            <v>E</v>
          </cell>
          <cell r="AR1232" t="str">
            <v>T-WMS</v>
          </cell>
        </row>
        <row r="1233">
          <cell r="A1233" t="str">
            <v>T-WMS.BD</v>
          </cell>
          <cell r="B1233" t="str">
            <v>WMS Ind. Feb. 1996 20 Calls</v>
          </cell>
          <cell r="C1233" t="str">
            <v>CAL</v>
          </cell>
          <cell r="D1233">
            <v>100</v>
          </cell>
          <cell r="F1233" t="str">
            <v>NYSE</v>
          </cell>
          <cell r="G1233" t="str">
            <v>GAME</v>
          </cell>
          <cell r="H1233" t="str">
            <v>USA</v>
          </cell>
          <cell r="N1233" t="str">
            <v>T-WMS.BD</v>
          </cell>
          <cell r="O1233">
            <v>20</v>
          </cell>
          <cell r="P1233">
            <v>35111</v>
          </cell>
          <cell r="Q1233" t="str">
            <v>T-WMS</v>
          </cell>
          <cell r="R1233" t="str">
            <v>USD</v>
          </cell>
          <cell r="S1233" t="str">
            <v>Call Option</v>
          </cell>
          <cell r="U1233" t="str">
            <v>Gaming Equipment</v>
          </cell>
          <cell r="V1233" t="str">
            <v>UNITED STATES OF AMERICA</v>
          </cell>
          <cell r="W1233" t="str">
            <v>NEW YORK STOCK EXCHANGE</v>
          </cell>
          <cell r="Y1233" t="str">
            <v>U.S. Dollar</v>
          </cell>
          <cell r="AJ1233" t="str">
            <v>E</v>
          </cell>
          <cell r="AR1233" t="str">
            <v>T-WMS.BD</v>
          </cell>
        </row>
        <row r="1234">
          <cell r="A1234" t="str">
            <v>T-WMS.BE</v>
          </cell>
          <cell r="B1234" t="str">
            <v>WMS Feb 1997 25 Calls</v>
          </cell>
          <cell r="C1234" t="str">
            <v>CAL</v>
          </cell>
          <cell r="D1234">
            <v>100</v>
          </cell>
          <cell r="F1234" t="str">
            <v>NYSE</v>
          </cell>
          <cell r="G1234" t="str">
            <v>GAME</v>
          </cell>
          <cell r="H1234" t="str">
            <v>USA</v>
          </cell>
          <cell r="N1234" t="str">
            <v>T-WMS.BE</v>
          </cell>
          <cell r="O1234">
            <v>25</v>
          </cell>
          <cell r="P1234">
            <v>35482</v>
          </cell>
          <cell r="Q1234" t="str">
            <v>T-WMS</v>
          </cell>
          <cell r="R1234" t="str">
            <v>USD</v>
          </cell>
          <cell r="S1234" t="str">
            <v>Call Option</v>
          </cell>
          <cell r="U1234" t="str">
            <v>Gaming Equipment</v>
          </cell>
          <cell r="V1234" t="str">
            <v>UNITED STATES OF AMERICA</v>
          </cell>
          <cell r="W1234" t="str">
            <v>NEW YORK STOCK EXCHANGE</v>
          </cell>
          <cell r="Y1234" t="str">
            <v>U.S. Dollar</v>
          </cell>
          <cell r="AJ1234" t="str">
            <v>E</v>
          </cell>
          <cell r="AR1234" t="str">
            <v>T-WMS.BE</v>
          </cell>
        </row>
        <row r="1235">
          <cell r="A1235" t="str">
            <v>T-WMS.CD</v>
          </cell>
          <cell r="B1235" t="str">
            <v>WMS Mar 1996 20 Calls</v>
          </cell>
          <cell r="C1235" t="str">
            <v>CAL</v>
          </cell>
          <cell r="D1235">
            <v>100</v>
          </cell>
          <cell r="F1235" t="str">
            <v>NYSE</v>
          </cell>
          <cell r="G1235" t="str">
            <v>GAME</v>
          </cell>
          <cell r="H1235" t="str">
            <v>USA</v>
          </cell>
          <cell r="N1235" t="str">
            <v>T-WMS.CD</v>
          </cell>
          <cell r="O1235">
            <v>20</v>
          </cell>
          <cell r="P1235">
            <v>35139</v>
          </cell>
          <cell r="Q1235" t="str">
            <v>T-WMS</v>
          </cell>
          <cell r="R1235" t="str">
            <v>USD</v>
          </cell>
          <cell r="S1235" t="str">
            <v>Call Option</v>
          </cell>
          <cell r="U1235" t="str">
            <v>Gaming Equipment</v>
          </cell>
          <cell r="V1235" t="str">
            <v>UNITED STATES OF AMERICA</v>
          </cell>
          <cell r="W1235" t="str">
            <v>NEW YORK STOCK EXCHANGE</v>
          </cell>
          <cell r="Y1235" t="str">
            <v>U.S. Dollar</v>
          </cell>
          <cell r="AJ1235" t="str">
            <v>E</v>
          </cell>
          <cell r="AR1235" t="str">
            <v>T-WMS.CD</v>
          </cell>
        </row>
        <row r="1236">
          <cell r="A1236" t="str">
            <v>T-WMS.ND</v>
          </cell>
          <cell r="B1236" t="str">
            <v>WMS Ind. Feb. 1996 20 Puts</v>
          </cell>
          <cell r="C1236" t="str">
            <v>PUT</v>
          </cell>
          <cell r="D1236">
            <v>100</v>
          </cell>
          <cell r="F1236" t="str">
            <v>NYSE</v>
          </cell>
          <cell r="G1236" t="str">
            <v>GAME</v>
          </cell>
          <cell r="H1236" t="str">
            <v>USA</v>
          </cell>
          <cell r="N1236" t="str">
            <v>T-WMS.ND</v>
          </cell>
          <cell r="O1236">
            <v>20</v>
          </cell>
          <cell r="P1236">
            <v>35111</v>
          </cell>
          <cell r="Q1236" t="str">
            <v>T-WMS</v>
          </cell>
          <cell r="R1236" t="str">
            <v>USD</v>
          </cell>
          <cell r="S1236" t="str">
            <v>Put Option</v>
          </cell>
          <cell r="U1236" t="str">
            <v>Gaming Equipment</v>
          </cell>
          <cell r="V1236" t="str">
            <v>UNITED STATES OF AMERICA</v>
          </cell>
          <cell r="W1236" t="str">
            <v>NEW YORK STOCK EXCHANGE</v>
          </cell>
          <cell r="Y1236" t="str">
            <v>U.S. Dollar</v>
          </cell>
          <cell r="AJ1236" t="str">
            <v>E</v>
          </cell>
          <cell r="AR1236" t="str">
            <v>T-WMS.ND</v>
          </cell>
        </row>
        <row r="1237">
          <cell r="A1237" t="str">
            <v>T-WMS.OD</v>
          </cell>
          <cell r="B1237" t="str">
            <v>WMS Mar 1996 20 Puts</v>
          </cell>
          <cell r="C1237" t="str">
            <v>PUT</v>
          </cell>
          <cell r="D1237">
            <v>100</v>
          </cell>
          <cell r="F1237" t="str">
            <v>NYSE</v>
          </cell>
          <cell r="G1237" t="str">
            <v>GAME</v>
          </cell>
          <cell r="H1237" t="str">
            <v>USA</v>
          </cell>
          <cell r="N1237" t="str">
            <v>T-WMS.OD</v>
          </cell>
          <cell r="O1237">
            <v>20</v>
          </cell>
          <cell r="P1237">
            <v>35139</v>
          </cell>
          <cell r="Q1237" t="str">
            <v>T-WMS</v>
          </cell>
          <cell r="R1237" t="str">
            <v>USD</v>
          </cell>
          <cell r="S1237" t="str">
            <v>Put Option</v>
          </cell>
          <cell r="U1237" t="str">
            <v>Gaming Equipment</v>
          </cell>
          <cell r="V1237" t="str">
            <v>UNITED STATES OF AMERICA</v>
          </cell>
          <cell r="W1237" t="str">
            <v>NEW YORK STOCK EXCHANGE</v>
          </cell>
          <cell r="Y1237" t="str">
            <v>U.S. Dollar</v>
          </cell>
          <cell r="AJ1237" t="str">
            <v>E</v>
          </cell>
          <cell r="AR1237" t="str">
            <v>T-WMS.OD</v>
          </cell>
        </row>
        <row r="1238">
          <cell r="A1238" t="str">
            <v>T-WMTT</v>
          </cell>
          <cell r="B1238" t="str">
            <v>Willamette Industries</v>
          </cell>
          <cell r="C1238" t="str">
            <v>STK</v>
          </cell>
          <cell r="D1238">
            <v>1</v>
          </cell>
          <cell r="F1238" t="str">
            <v>OTC</v>
          </cell>
          <cell r="G1238" t="str">
            <v>PAPR</v>
          </cell>
          <cell r="H1238" t="str">
            <v>USA</v>
          </cell>
          <cell r="N1238" t="str">
            <v>T-WMTT</v>
          </cell>
          <cell r="R1238" t="str">
            <v>USD</v>
          </cell>
          <cell r="S1238" t="str">
            <v>Stock</v>
          </cell>
          <cell r="U1238" t="str">
            <v>Paper</v>
          </cell>
          <cell r="V1238" t="str">
            <v>UNITED STATES OF AMERICA</v>
          </cell>
          <cell r="W1238" t="str">
            <v>OVER THE COUNTER</v>
          </cell>
          <cell r="Y1238" t="str">
            <v>U.S. Dollar</v>
          </cell>
          <cell r="AJ1238" t="str">
            <v>E</v>
          </cell>
        </row>
        <row r="1239">
          <cell r="A1239" t="str">
            <v>T-WNDR</v>
          </cell>
          <cell r="B1239" t="str">
            <v>Wonderware Corp.</v>
          </cell>
          <cell r="C1239" t="str">
            <v>STK</v>
          </cell>
          <cell r="D1239">
            <v>1</v>
          </cell>
          <cell r="F1239" t="str">
            <v>OTC</v>
          </cell>
          <cell r="G1239" t="str">
            <v>TECH</v>
          </cell>
          <cell r="H1239" t="str">
            <v>USA</v>
          </cell>
          <cell r="N1239" t="str">
            <v>T-WNDR</v>
          </cell>
          <cell r="R1239" t="str">
            <v>USD</v>
          </cell>
          <cell r="S1239" t="str">
            <v>Stock</v>
          </cell>
          <cell r="U1239" t="str">
            <v>Technology</v>
          </cell>
          <cell r="V1239" t="str">
            <v>UNITED STATES OF AMERICA</v>
          </cell>
          <cell r="W1239" t="str">
            <v>OVER THE COUNTER</v>
          </cell>
          <cell r="Y1239" t="str">
            <v>U.S. Dollar</v>
          </cell>
          <cell r="AJ1239" t="str">
            <v>E</v>
          </cell>
        </row>
        <row r="1240">
          <cell r="A1240" t="str">
            <v>T-WPAC</v>
          </cell>
          <cell r="B1240" t="str">
            <v>Western Pacific Airlines</v>
          </cell>
          <cell r="C1240" t="str">
            <v>STK</v>
          </cell>
          <cell r="D1240">
            <v>1</v>
          </cell>
          <cell r="F1240" t="str">
            <v>OTC</v>
          </cell>
          <cell r="G1240" t="str">
            <v>AIRL</v>
          </cell>
          <cell r="H1240" t="str">
            <v>USA</v>
          </cell>
          <cell r="N1240" t="str">
            <v>T-WPAC</v>
          </cell>
          <cell r="R1240" t="str">
            <v>USD</v>
          </cell>
          <cell r="S1240" t="str">
            <v>Stock</v>
          </cell>
          <cell r="U1240" t="str">
            <v>Airlines</v>
          </cell>
          <cell r="V1240" t="str">
            <v>UNITED STATES OF AMERICA</v>
          </cell>
          <cell r="W1240" t="str">
            <v>OVER THE COUNTER</v>
          </cell>
          <cell r="Y1240" t="str">
            <v>U.S. Dollar</v>
          </cell>
          <cell r="AJ1240" t="str">
            <v>E</v>
          </cell>
          <cell r="AR1240" t="str">
            <v>T-WPAC</v>
          </cell>
        </row>
        <row r="1241">
          <cell r="A1241" t="str">
            <v>T-WPACQ</v>
          </cell>
          <cell r="B1241" t="str">
            <v>Western Pacific Airlines</v>
          </cell>
          <cell r="C1241" t="str">
            <v>STK</v>
          </cell>
          <cell r="D1241">
            <v>1</v>
          </cell>
          <cell r="F1241" t="str">
            <v>OTC</v>
          </cell>
          <cell r="G1241" t="str">
            <v>AIRL</v>
          </cell>
          <cell r="H1241" t="str">
            <v>USA</v>
          </cell>
          <cell r="N1241" t="str">
            <v>T-WPACQ</v>
          </cell>
          <cell r="R1241" t="str">
            <v>USD</v>
          </cell>
          <cell r="S1241" t="str">
            <v>Stock</v>
          </cell>
          <cell r="U1241" t="str">
            <v>Airlines</v>
          </cell>
          <cell r="V1241" t="str">
            <v>UNITED STATES OF AMERICA</v>
          </cell>
          <cell r="W1241" t="str">
            <v>OVER THE COUNTER</v>
          </cell>
          <cell r="Y1241" t="str">
            <v>U.S. Dollar</v>
          </cell>
          <cell r="AJ1241" t="str">
            <v>E</v>
          </cell>
          <cell r="AR1241" t="str">
            <v>T-WPACQ</v>
          </cell>
        </row>
        <row r="1242">
          <cell r="A1242" t="str">
            <v>T-WPAL</v>
          </cell>
          <cell r="B1242" t="str">
            <v>Western Pacific Airlines</v>
          </cell>
          <cell r="C1242" t="str">
            <v>STK</v>
          </cell>
          <cell r="D1242">
            <v>1</v>
          </cell>
          <cell r="F1242" t="str">
            <v>OTC</v>
          </cell>
          <cell r="G1242" t="str">
            <v>AIRL</v>
          </cell>
          <cell r="H1242" t="str">
            <v>USA</v>
          </cell>
          <cell r="N1242" t="str">
            <v>T-WPAL</v>
          </cell>
          <cell r="R1242" t="str">
            <v>USD</v>
          </cell>
          <cell r="S1242" t="str">
            <v>Stock</v>
          </cell>
          <cell r="U1242" t="str">
            <v>Airlines</v>
          </cell>
          <cell r="V1242" t="str">
            <v>UNITED STATES OF AMERICA</v>
          </cell>
          <cell r="W1242" t="str">
            <v>OVER THE COUNTER</v>
          </cell>
          <cell r="Y1242" t="str">
            <v>U.S. Dollar</v>
          </cell>
          <cell r="AJ1242" t="str">
            <v>E</v>
          </cell>
          <cell r="AR1242" t="str">
            <v>T-WPAL</v>
          </cell>
        </row>
        <row r="1243">
          <cell r="A1243" t="str">
            <v>T-WPSN</v>
          </cell>
          <cell r="B1243" t="str">
            <v>West Point Stevens</v>
          </cell>
          <cell r="C1243" t="str">
            <v>STK</v>
          </cell>
          <cell r="D1243">
            <v>1</v>
          </cell>
          <cell r="F1243" t="str">
            <v>OTC</v>
          </cell>
          <cell r="G1243" t="str">
            <v>APPA</v>
          </cell>
          <cell r="H1243" t="str">
            <v>USA</v>
          </cell>
          <cell r="N1243" t="str">
            <v>T-WPSN</v>
          </cell>
          <cell r="R1243" t="str">
            <v>USD</v>
          </cell>
          <cell r="S1243" t="str">
            <v>Stock</v>
          </cell>
          <cell r="U1243" t="str">
            <v>Apparel</v>
          </cell>
          <cell r="V1243" t="str">
            <v>UNITED STATES OF AMERICA</v>
          </cell>
          <cell r="W1243" t="str">
            <v>OVER THE COUNTER</v>
          </cell>
          <cell r="Y1243" t="str">
            <v>U.S. Dollar</v>
          </cell>
          <cell r="AJ1243" t="str">
            <v>E</v>
          </cell>
          <cell r="AR1243" t="str">
            <v>T-WPSN</v>
          </cell>
        </row>
        <row r="1244">
          <cell r="A1244" t="str">
            <v>T-WQA.JF</v>
          </cell>
          <cell r="B1244" t="str">
            <v>WANG Oct 1998 30 Calls</v>
          </cell>
          <cell r="C1244" t="str">
            <v>CAL</v>
          </cell>
          <cell r="D1244">
            <v>100</v>
          </cell>
          <cell r="F1244" t="str">
            <v>NYSE</v>
          </cell>
          <cell r="G1244" t="str">
            <v>SOFT</v>
          </cell>
          <cell r="H1244" t="str">
            <v>USA</v>
          </cell>
          <cell r="N1244" t="str">
            <v>T-WQA.JF</v>
          </cell>
          <cell r="O1244">
            <v>30</v>
          </cell>
          <cell r="P1244">
            <v>36084</v>
          </cell>
          <cell r="Q1244" t="str">
            <v>T-WANG</v>
          </cell>
          <cell r="R1244" t="str">
            <v>USD</v>
          </cell>
          <cell r="S1244" t="str">
            <v>Call Option</v>
          </cell>
          <cell r="U1244" t="str">
            <v>Software</v>
          </cell>
          <cell r="V1244" t="str">
            <v>UNITED STATES OF AMERICA</v>
          </cell>
          <cell r="W1244" t="str">
            <v>NEW YORK STOCK EXCHANGE</v>
          </cell>
          <cell r="Y1244" t="str">
            <v>U.S. Dollar</v>
          </cell>
          <cell r="AJ1244" t="str">
            <v>E</v>
          </cell>
          <cell r="AR1244" t="str">
            <v>T-WQA.JF</v>
          </cell>
        </row>
        <row r="1245">
          <cell r="A1245" t="str">
            <v>T-WQA.MX</v>
          </cell>
          <cell r="B1245" t="str">
            <v>WANG Feb 1999 22.5 Puts</v>
          </cell>
          <cell r="C1245" t="str">
            <v>PUT</v>
          </cell>
          <cell r="D1245">
            <v>100</v>
          </cell>
          <cell r="F1245" t="str">
            <v>NYSE</v>
          </cell>
          <cell r="G1245" t="str">
            <v>INFO</v>
          </cell>
          <cell r="H1245" t="str">
            <v>USA</v>
          </cell>
          <cell r="N1245" t="str">
            <v>T-WQA.MX</v>
          </cell>
          <cell r="O1245">
            <v>22.5</v>
          </cell>
          <cell r="P1245">
            <v>36210</v>
          </cell>
          <cell r="Q1245" t="str">
            <v>T-WANG</v>
          </cell>
          <cell r="R1245" t="str">
            <v>USD</v>
          </cell>
          <cell r="S1245" t="str">
            <v>Put Option</v>
          </cell>
          <cell r="U1245" t="str">
            <v>Information Services</v>
          </cell>
          <cell r="V1245" t="str">
            <v>UNITED STATES OF AMERICA</v>
          </cell>
          <cell r="W1245" t="str">
            <v>NEW YORK STOCK EXCHANGE</v>
          </cell>
          <cell r="Y1245" t="str">
            <v>U.S. Dollar</v>
          </cell>
          <cell r="AJ1245" t="str">
            <v>E</v>
          </cell>
          <cell r="AR1245" t="str">
            <v>T-WQA.MX</v>
          </cell>
        </row>
        <row r="1246">
          <cell r="A1246" t="str">
            <v>T-WQA.NX</v>
          </cell>
          <cell r="B1246" t="str">
            <v>WANG Feb 1999 22.5 Puts</v>
          </cell>
          <cell r="C1246" t="str">
            <v>PUT</v>
          </cell>
          <cell r="D1246">
            <v>100</v>
          </cell>
          <cell r="F1246" t="str">
            <v>NYSE</v>
          </cell>
          <cell r="G1246" t="str">
            <v>INFO</v>
          </cell>
          <cell r="H1246" t="str">
            <v>USA</v>
          </cell>
          <cell r="N1246" t="str">
            <v>T-WQA.NX</v>
          </cell>
          <cell r="O1246">
            <v>22.5</v>
          </cell>
          <cell r="P1246">
            <v>36210</v>
          </cell>
          <cell r="Q1246" t="str">
            <v>T-WANG</v>
          </cell>
          <cell r="R1246" t="str">
            <v>USD</v>
          </cell>
          <cell r="S1246" t="str">
            <v>Put Option</v>
          </cell>
          <cell r="U1246" t="str">
            <v>Information Services</v>
          </cell>
          <cell r="V1246" t="str">
            <v>UNITED STATES OF AMERICA</v>
          </cell>
          <cell r="W1246" t="str">
            <v>NEW YORK STOCK EXCHANGE</v>
          </cell>
          <cell r="Y1246" t="str">
            <v>U.S. Dollar</v>
          </cell>
          <cell r="AJ1246" t="str">
            <v>E</v>
          </cell>
          <cell r="AR1246" t="str">
            <v>T-WQA.NX</v>
          </cell>
        </row>
        <row r="1247">
          <cell r="A1247" t="str">
            <v>T-WSCO</v>
          </cell>
          <cell r="B1247" t="str">
            <v>Wesco Auto Parts Corp.</v>
          </cell>
          <cell r="C1247" t="str">
            <v>STK</v>
          </cell>
          <cell r="D1247">
            <v>1</v>
          </cell>
          <cell r="F1247" t="str">
            <v>OTC</v>
          </cell>
          <cell r="G1247" t="str">
            <v>RETA</v>
          </cell>
          <cell r="H1247" t="str">
            <v>USA</v>
          </cell>
          <cell r="N1247" t="str">
            <v>T-WSCO</v>
          </cell>
          <cell r="R1247" t="str">
            <v>USD</v>
          </cell>
          <cell r="S1247" t="str">
            <v>Stock</v>
          </cell>
          <cell r="U1247" t="str">
            <v>Retail</v>
          </cell>
          <cell r="V1247" t="str">
            <v>UNITED STATES OF AMERICA</v>
          </cell>
          <cell r="W1247" t="str">
            <v>OVER THE COUNTER</v>
          </cell>
          <cell r="Y1247" t="str">
            <v>U.S. Dollar</v>
          </cell>
          <cell r="AJ1247" t="str">
            <v>E</v>
          </cell>
        </row>
        <row r="1248">
          <cell r="A1248" t="str">
            <v>T-XCED</v>
          </cell>
          <cell r="B1248" t="str">
            <v>Xceed Inc</v>
          </cell>
          <cell r="C1248" t="str">
            <v>STK</v>
          </cell>
          <cell r="D1248">
            <v>1</v>
          </cell>
          <cell r="F1248" t="str">
            <v>OTC</v>
          </cell>
          <cell r="G1248" t="str">
            <v>INFO</v>
          </cell>
          <cell r="H1248" t="str">
            <v>USA</v>
          </cell>
          <cell r="N1248" t="str">
            <v>T-XCED</v>
          </cell>
          <cell r="R1248" t="str">
            <v>USD</v>
          </cell>
          <cell r="S1248" t="str">
            <v>Stock</v>
          </cell>
          <cell r="U1248" t="str">
            <v>Information Services</v>
          </cell>
          <cell r="V1248" t="str">
            <v>UNITED STATES OF AMERICA</v>
          </cell>
          <cell r="W1248" t="str">
            <v>OVER THE COUNTER</v>
          </cell>
          <cell r="Y1248" t="str">
            <v>U.S. Dollar</v>
          </cell>
          <cell r="AJ1248" t="str">
            <v>E</v>
          </cell>
          <cell r="AR1248" t="str">
            <v>T-XCED</v>
          </cell>
        </row>
        <row r="1249">
          <cell r="A1249" t="str">
            <v>T-XQL.BG</v>
          </cell>
          <cell r="B1249" t="str">
            <v>LHSPF Feb 1999 35 Calls</v>
          </cell>
          <cell r="C1249" t="str">
            <v>CAL</v>
          </cell>
          <cell r="D1249">
            <v>100</v>
          </cell>
          <cell r="F1249" t="str">
            <v>NYSE</v>
          </cell>
          <cell r="G1249" t="str">
            <v>SOFT</v>
          </cell>
          <cell r="H1249" t="str">
            <v>USA</v>
          </cell>
          <cell r="N1249" t="str">
            <v>T-XQL.BG</v>
          </cell>
          <cell r="O1249">
            <v>35</v>
          </cell>
          <cell r="P1249">
            <v>36210</v>
          </cell>
          <cell r="Q1249" t="str">
            <v>T-LHSPF</v>
          </cell>
          <cell r="R1249" t="str">
            <v>USD</v>
          </cell>
          <cell r="S1249" t="str">
            <v>Call Option</v>
          </cell>
          <cell r="U1249" t="str">
            <v>Software</v>
          </cell>
          <cell r="V1249" t="str">
            <v>UNITED STATES OF AMERICA</v>
          </cell>
          <cell r="W1249" t="str">
            <v>NEW YORK STOCK EXCHANGE</v>
          </cell>
          <cell r="Y1249" t="str">
            <v>U.S. Dollar</v>
          </cell>
          <cell r="AJ1249" t="str">
            <v>E</v>
          </cell>
          <cell r="AR1249" t="str">
            <v>T-XQL.BG</v>
          </cell>
        </row>
        <row r="1250">
          <cell r="A1250" t="str">
            <v>T-XQL.CG</v>
          </cell>
          <cell r="B1250" t="str">
            <v>LHSPF Mar 1999 35 Calls</v>
          </cell>
          <cell r="C1250" t="str">
            <v>CAL</v>
          </cell>
          <cell r="D1250">
            <v>100</v>
          </cell>
          <cell r="F1250" t="str">
            <v>NYSE</v>
          </cell>
          <cell r="G1250" t="str">
            <v>SOFT</v>
          </cell>
          <cell r="H1250" t="str">
            <v>USA</v>
          </cell>
          <cell r="N1250" t="str">
            <v>T-XQL.CG</v>
          </cell>
          <cell r="O1250">
            <v>35</v>
          </cell>
          <cell r="P1250">
            <v>36238</v>
          </cell>
          <cell r="Q1250" t="str">
            <v>T-LHSPF</v>
          </cell>
          <cell r="R1250" t="str">
            <v>USD</v>
          </cell>
          <cell r="S1250" t="str">
            <v>Call Option</v>
          </cell>
          <cell r="U1250" t="str">
            <v>Software</v>
          </cell>
          <cell r="V1250" t="str">
            <v>UNITED STATES OF AMERICA</v>
          </cell>
          <cell r="W1250" t="str">
            <v>NEW YORK STOCK EXCHANGE</v>
          </cell>
          <cell r="Y1250" t="str">
            <v>U.S. Dollar</v>
          </cell>
          <cell r="AJ1250" t="str">
            <v>E</v>
          </cell>
          <cell r="AR1250" t="str">
            <v>T-XQL.CG</v>
          </cell>
        </row>
        <row r="1251">
          <cell r="A1251" t="str">
            <v>T-XQL.IJ</v>
          </cell>
          <cell r="B1251" t="str">
            <v>LHSPF Sep 1998 50 Calls</v>
          </cell>
          <cell r="C1251" t="str">
            <v>CAL</v>
          </cell>
          <cell r="D1251">
            <v>100</v>
          </cell>
          <cell r="F1251" t="str">
            <v>NYSE</v>
          </cell>
          <cell r="G1251" t="str">
            <v>SOFT</v>
          </cell>
          <cell r="H1251" t="str">
            <v>USA</v>
          </cell>
          <cell r="N1251" t="str">
            <v>T-XQL.IJ</v>
          </cell>
          <cell r="O1251">
            <v>50</v>
          </cell>
          <cell r="P1251">
            <v>36056</v>
          </cell>
          <cell r="Q1251" t="str">
            <v>T-LHSPF</v>
          </cell>
          <cell r="R1251" t="str">
            <v>USD</v>
          </cell>
          <cell r="S1251" t="str">
            <v>Call Option</v>
          </cell>
          <cell r="U1251" t="str">
            <v>Software</v>
          </cell>
          <cell r="V1251" t="str">
            <v>UNITED STATES OF AMERICA</v>
          </cell>
          <cell r="W1251" t="str">
            <v>NEW YORK STOCK EXCHANGE</v>
          </cell>
          <cell r="Y1251" t="str">
            <v>U.S. Dollar</v>
          </cell>
          <cell r="AJ1251" t="str">
            <v>E</v>
          </cell>
          <cell r="AR1251" t="str">
            <v>T-XQL.IJ</v>
          </cell>
        </row>
        <row r="1252">
          <cell r="A1252" t="str">
            <v>T-XQL.IV</v>
          </cell>
          <cell r="B1252" t="str">
            <v>LHSPF Sep 1998 42.5 Calls</v>
          </cell>
          <cell r="C1252" t="str">
            <v>CAL</v>
          </cell>
          <cell r="D1252">
            <v>100</v>
          </cell>
          <cell r="F1252" t="str">
            <v>NYSE</v>
          </cell>
          <cell r="G1252" t="str">
            <v>SOFT</v>
          </cell>
          <cell r="H1252" t="str">
            <v>USA</v>
          </cell>
          <cell r="N1252" t="str">
            <v>T-XQL.IV</v>
          </cell>
          <cell r="O1252">
            <v>42.5</v>
          </cell>
          <cell r="P1252">
            <v>36056</v>
          </cell>
          <cell r="Q1252" t="str">
            <v>T-LHSPF</v>
          </cell>
          <cell r="R1252" t="str">
            <v>USD</v>
          </cell>
          <cell r="S1252" t="str">
            <v>Call Option</v>
          </cell>
          <cell r="U1252" t="str">
            <v>Software</v>
          </cell>
          <cell r="V1252" t="str">
            <v>UNITED STATES OF AMERICA</v>
          </cell>
          <cell r="W1252" t="str">
            <v>NEW YORK STOCK EXCHANGE</v>
          </cell>
          <cell r="Y1252" t="str">
            <v>U.S. Dollar</v>
          </cell>
          <cell r="AJ1252" t="str">
            <v>E</v>
          </cell>
          <cell r="AR1252" t="str">
            <v>T-XQL.IV</v>
          </cell>
        </row>
        <row r="1253">
          <cell r="A1253" t="str">
            <v>T-XQL.JI</v>
          </cell>
          <cell r="B1253" t="str">
            <v>LHSPH Oct 1998 45 Calls</v>
          </cell>
          <cell r="C1253" t="str">
            <v>CAL</v>
          </cell>
          <cell r="D1253">
            <v>100</v>
          </cell>
          <cell r="F1253" t="str">
            <v>NYSE</v>
          </cell>
          <cell r="G1253" t="str">
            <v>SOFT</v>
          </cell>
          <cell r="H1253" t="str">
            <v>USA</v>
          </cell>
          <cell r="N1253" t="str">
            <v>T-XQL.JI</v>
          </cell>
          <cell r="O1253">
            <v>45</v>
          </cell>
          <cell r="P1253">
            <v>36084</v>
          </cell>
          <cell r="Q1253" t="str">
            <v>T-LHSPF</v>
          </cell>
          <cell r="R1253" t="str">
            <v>USD</v>
          </cell>
          <cell r="S1253" t="str">
            <v>Call Option</v>
          </cell>
          <cell r="U1253" t="str">
            <v>Software</v>
          </cell>
          <cell r="V1253" t="str">
            <v>UNITED STATES OF AMERICA</v>
          </cell>
          <cell r="W1253" t="str">
            <v>NEW YORK STOCK EXCHANGE</v>
          </cell>
          <cell r="Y1253" t="str">
            <v>U.S. Dollar</v>
          </cell>
          <cell r="AJ1253" t="str">
            <v>E</v>
          </cell>
          <cell r="AR1253" t="str">
            <v>T-XQL.JI</v>
          </cell>
        </row>
        <row r="1254">
          <cell r="A1254" t="str">
            <v>T-XQL.KJ</v>
          </cell>
          <cell r="B1254" t="str">
            <v>LHSPF Nov 1998 50 Calls</v>
          </cell>
          <cell r="C1254" t="str">
            <v>CAL</v>
          </cell>
          <cell r="D1254">
            <v>100</v>
          </cell>
          <cell r="F1254" t="str">
            <v>NYSE</v>
          </cell>
          <cell r="G1254" t="str">
            <v>SOFT</v>
          </cell>
          <cell r="H1254" t="str">
            <v>USA</v>
          </cell>
          <cell r="N1254" t="str">
            <v>T-XQL.KJ</v>
          </cell>
          <cell r="O1254">
            <v>50</v>
          </cell>
          <cell r="P1254">
            <v>36119</v>
          </cell>
          <cell r="Q1254" t="str">
            <v>T-LHSPF</v>
          </cell>
          <cell r="R1254" t="str">
            <v>USD</v>
          </cell>
          <cell r="S1254" t="str">
            <v>Call Option</v>
          </cell>
          <cell r="U1254" t="str">
            <v>Software</v>
          </cell>
          <cell r="V1254" t="str">
            <v>UNITED STATES OF AMERICA</v>
          </cell>
          <cell r="W1254" t="str">
            <v>NEW YORK STOCK EXCHANGE</v>
          </cell>
          <cell r="Y1254" t="str">
            <v>U.S. Dollar</v>
          </cell>
          <cell r="AJ1254" t="str">
            <v>E</v>
          </cell>
          <cell r="AR1254" t="str">
            <v>T-XQL.KJ</v>
          </cell>
        </row>
        <row r="1255">
          <cell r="A1255" t="str">
            <v>T-XRAY</v>
          </cell>
          <cell r="B1255" t="str">
            <v>Gendex Corp.</v>
          </cell>
          <cell r="C1255" t="str">
            <v>STK</v>
          </cell>
          <cell r="D1255">
            <v>1</v>
          </cell>
          <cell r="F1255" t="str">
            <v>OTC</v>
          </cell>
          <cell r="G1255" t="str">
            <v>MEDS</v>
          </cell>
          <cell r="H1255" t="str">
            <v>USA</v>
          </cell>
          <cell r="N1255" t="str">
            <v>T-XRAY</v>
          </cell>
          <cell r="R1255" t="str">
            <v>USD</v>
          </cell>
          <cell r="S1255" t="str">
            <v>Stock</v>
          </cell>
          <cell r="U1255" t="str">
            <v>Medical Supplies</v>
          </cell>
          <cell r="V1255" t="str">
            <v>UNITED STATES OF AMERICA</v>
          </cell>
          <cell r="W1255" t="str">
            <v>OVER THE COUNTER</v>
          </cell>
          <cell r="Y1255" t="str">
            <v>U.S. Dollar</v>
          </cell>
          <cell r="AJ1255" t="str">
            <v>E</v>
          </cell>
        </row>
        <row r="1256">
          <cell r="A1256" t="str">
            <v>T-YBTVA</v>
          </cell>
          <cell r="B1256" t="str">
            <v>Young Broadcasting</v>
          </cell>
          <cell r="C1256" t="str">
            <v>STK</v>
          </cell>
          <cell r="D1256">
            <v>1</v>
          </cell>
          <cell r="G1256" t="str">
            <v>ENTM</v>
          </cell>
          <cell r="H1256" t="str">
            <v>USA</v>
          </cell>
          <cell r="N1256" t="str">
            <v>T-YBTVA</v>
          </cell>
          <cell r="R1256" t="str">
            <v>USD</v>
          </cell>
          <cell r="S1256" t="str">
            <v>Stock</v>
          </cell>
          <cell r="U1256" t="str">
            <v>Entertainment</v>
          </cell>
          <cell r="V1256" t="str">
            <v>UNITED STATES OF AMERICA</v>
          </cell>
          <cell r="Y1256" t="str">
            <v>U.S. Dollar</v>
          </cell>
          <cell r="AJ1256" t="str">
            <v>E</v>
          </cell>
          <cell r="AR1256" t="str">
            <v>T-YBTVA</v>
          </cell>
        </row>
        <row r="1257">
          <cell r="A1257" t="str">
            <v>T-ZAGIF</v>
          </cell>
          <cell r="B1257" t="str">
            <v>ZAG Industries</v>
          </cell>
          <cell r="C1257" t="str">
            <v>STK</v>
          </cell>
          <cell r="D1257">
            <v>1</v>
          </cell>
          <cell r="F1257" t="str">
            <v>OTC</v>
          </cell>
          <cell r="G1257" t="str">
            <v>CONS</v>
          </cell>
          <cell r="H1257" t="str">
            <v>USA</v>
          </cell>
          <cell r="N1257" t="str">
            <v>T-ZAGIF</v>
          </cell>
          <cell r="R1257" t="str">
            <v>USD</v>
          </cell>
          <cell r="S1257" t="str">
            <v>Stock</v>
          </cell>
          <cell r="U1257" t="str">
            <v>Consumer Goods</v>
          </cell>
          <cell r="V1257" t="str">
            <v>UNITED STATES OF AMERICA</v>
          </cell>
          <cell r="W1257" t="str">
            <v>OVER THE COUNTER</v>
          </cell>
          <cell r="Y1257" t="str">
            <v>U.S. Dollar</v>
          </cell>
          <cell r="AJ1257" t="str">
            <v>E</v>
          </cell>
          <cell r="AR1257" t="str">
            <v>T-ZAGIF</v>
          </cell>
        </row>
        <row r="1258">
          <cell r="A1258" t="str">
            <v>T-ZITL</v>
          </cell>
          <cell r="B1258" t="str">
            <v>Zitel</v>
          </cell>
          <cell r="C1258" t="str">
            <v>STK</v>
          </cell>
          <cell r="D1258">
            <v>1</v>
          </cell>
          <cell r="F1258" t="str">
            <v>OTC</v>
          </cell>
          <cell r="G1258" t="str">
            <v>INFO</v>
          </cell>
          <cell r="H1258" t="str">
            <v>USA</v>
          </cell>
          <cell r="N1258" t="str">
            <v>T-ZITL</v>
          </cell>
          <cell r="R1258" t="str">
            <v>USD</v>
          </cell>
          <cell r="S1258" t="str">
            <v>Stock</v>
          </cell>
          <cell r="U1258" t="str">
            <v>Information Services</v>
          </cell>
          <cell r="V1258" t="str">
            <v>UNITED STATES OF AMERICA</v>
          </cell>
          <cell r="W1258" t="str">
            <v>OVER THE COUNTER</v>
          </cell>
          <cell r="Y1258" t="str">
            <v>U.S. Dollar</v>
          </cell>
          <cell r="AJ1258" t="str">
            <v>E</v>
          </cell>
          <cell r="AR1258" t="str">
            <v>T-ZITL</v>
          </cell>
        </row>
        <row r="1259">
          <cell r="A1259" t="str">
            <v>T-ZMQ.AC</v>
          </cell>
          <cell r="B1259" t="str">
            <v>MCTH Jan 1997 15 Calls</v>
          </cell>
          <cell r="C1259" t="str">
            <v>CAL</v>
          </cell>
          <cell r="D1259">
            <v>100</v>
          </cell>
          <cell r="F1259" t="str">
            <v>NYSE</v>
          </cell>
          <cell r="G1259" t="str">
            <v>HOSP</v>
          </cell>
          <cell r="H1259" t="str">
            <v>USA</v>
          </cell>
          <cell r="N1259" t="str">
            <v>T-ZMQ.AC</v>
          </cell>
          <cell r="O1259">
            <v>15</v>
          </cell>
          <cell r="P1259">
            <v>35447</v>
          </cell>
          <cell r="Q1259" t="str">
            <v>T-MCTH</v>
          </cell>
          <cell r="R1259" t="str">
            <v>USD</v>
          </cell>
          <cell r="S1259" t="str">
            <v>Call Option</v>
          </cell>
          <cell r="U1259" t="str">
            <v>Hospital</v>
          </cell>
          <cell r="V1259" t="str">
            <v>UNITED STATES OF AMERICA</v>
          </cell>
          <cell r="W1259" t="str">
            <v>NEW YORK STOCK EXCHANGE</v>
          </cell>
          <cell r="Y1259" t="str">
            <v>U.S. Dollar</v>
          </cell>
          <cell r="AJ1259" t="str">
            <v>E</v>
          </cell>
          <cell r="AR1259" t="str">
            <v>T-ZMQ.AC</v>
          </cell>
        </row>
        <row r="1260">
          <cell r="A1260" t="str">
            <v>T-ZMQ.BC</v>
          </cell>
          <cell r="B1260" t="str">
            <v>MCTH Feb 1997 15 Calls</v>
          </cell>
          <cell r="C1260" t="str">
            <v>CAL</v>
          </cell>
          <cell r="D1260">
            <v>100</v>
          </cell>
          <cell r="F1260" t="str">
            <v>NYSE</v>
          </cell>
          <cell r="G1260" t="str">
            <v>HOSP</v>
          </cell>
          <cell r="H1260" t="str">
            <v>USA</v>
          </cell>
          <cell r="N1260" t="str">
            <v>T-ZMQ.BC</v>
          </cell>
          <cell r="O1260">
            <v>15</v>
          </cell>
          <cell r="P1260">
            <v>35482</v>
          </cell>
          <cell r="Q1260" t="str">
            <v>T-MCTH</v>
          </cell>
          <cell r="R1260" t="str">
            <v>USD</v>
          </cell>
          <cell r="S1260" t="str">
            <v>Call Option</v>
          </cell>
          <cell r="U1260" t="str">
            <v>Hospital</v>
          </cell>
          <cell r="V1260" t="str">
            <v>UNITED STATES OF AMERICA</v>
          </cell>
          <cell r="W1260" t="str">
            <v>NEW YORK STOCK EXCHANGE</v>
          </cell>
          <cell r="Y1260" t="str">
            <v>U.S. Dollar</v>
          </cell>
          <cell r="AJ1260" t="str">
            <v>E</v>
          </cell>
          <cell r="AR1260" t="str">
            <v>T-ZMQ.BC</v>
          </cell>
        </row>
        <row r="1261">
          <cell r="A1261" t="str">
            <v>T-ZMQ.CC</v>
          </cell>
          <cell r="B1261" t="str">
            <v>MCTH Mar 1997 15 Calls</v>
          </cell>
          <cell r="C1261" t="str">
            <v>CAL</v>
          </cell>
          <cell r="D1261">
            <v>100</v>
          </cell>
          <cell r="F1261" t="str">
            <v>NYSE</v>
          </cell>
          <cell r="G1261" t="str">
            <v>HOSP</v>
          </cell>
          <cell r="H1261" t="str">
            <v>USA</v>
          </cell>
          <cell r="N1261" t="str">
            <v>T-ZMQ.CC</v>
          </cell>
          <cell r="O1261">
            <v>15</v>
          </cell>
          <cell r="P1261">
            <v>35510</v>
          </cell>
          <cell r="Q1261" t="str">
            <v>T-MCTH</v>
          </cell>
          <cell r="R1261" t="str">
            <v>USD</v>
          </cell>
          <cell r="S1261" t="str">
            <v>Call Option</v>
          </cell>
          <cell r="U1261" t="str">
            <v>Hospital</v>
          </cell>
          <cell r="V1261" t="str">
            <v>UNITED STATES OF AMERICA</v>
          </cell>
          <cell r="W1261" t="str">
            <v>NEW YORK STOCK EXCHANGE</v>
          </cell>
          <cell r="Y1261" t="str">
            <v>U.S. Dollar</v>
          </cell>
          <cell r="AJ1261" t="str">
            <v>E</v>
          </cell>
          <cell r="AR1261" t="str">
            <v>T-ZMQ.CC</v>
          </cell>
        </row>
        <row r="1262">
          <cell r="A1262" t="str">
            <v>T-ZMQ.EC</v>
          </cell>
          <cell r="B1262" t="str">
            <v>MCTH May 15 Calls</v>
          </cell>
          <cell r="C1262" t="str">
            <v>CAL</v>
          </cell>
          <cell r="D1262">
            <v>100</v>
          </cell>
          <cell r="F1262" t="str">
            <v>NYSE</v>
          </cell>
          <cell r="G1262" t="str">
            <v>HOSP</v>
          </cell>
          <cell r="H1262" t="str">
            <v>USA</v>
          </cell>
          <cell r="N1262" t="str">
            <v>T-ZMQ.EC</v>
          </cell>
          <cell r="O1262">
            <v>15</v>
          </cell>
          <cell r="P1262">
            <v>35566</v>
          </cell>
          <cell r="Q1262" t="str">
            <v>T-MCTH</v>
          </cell>
          <cell r="R1262" t="str">
            <v>USD</v>
          </cell>
          <cell r="S1262" t="str">
            <v>Call Option</v>
          </cell>
          <cell r="U1262" t="str">
            <v>Hospital</v>
          </cell>
          <cell r="V1262" t="str">
            <v>UNITED STATES OF AMERICA</v>
          </cell>
          <cell r="W1262" t="str">
            <v>NEW YORK STOCK EXCHANGE</v>
          </cell>
          <cell r="Y1262" t="str">
            <v>U.S. Dollar</v>
          </cell>
          <cell r="AJ1262" t="str">
            <v>E</v>
          </cell>
          <cell r="AR1262" t="str">
            <v>T-ZMQ.EC</v>
          </cell>
        </row>
        <row r="1263">
          <cell r="A1263" t="str">
            <v>T-ZMQ.JD</v>
          </cell>
          <cell r="B1263" t="str">
            <v>MCTH Oct 1997 20 Calls</v>
          </cell>
          <cell r="C1263" t="str">
            <v>CAL</v>
          </cell>
          <cell r="D1263">
            <v>100</v>
          </cell>
          <cell r="F1263" t="str">
            <v>NYSE</v>
          </cell>
          <cell r="G1263" t="str">
            <v>HOSP</v>
          </cell>
          <cell r="H1263" t="str">
            <v>USA</v>
          </cell>
          <cell r="N1263" t="str">
            <v>T-ZMQ.JD</v>
          </cell>
          <cell r="O1263">
            <v>20</v>
          </cell>
          <cell r="P1263">
            <v>35720</v>
          </cell>
          <cell r="Q1263" t="str">
            <v>T-MCTH</v>
          </cell>
          <cell r="R1263" t="str">
            <v>USD</v>
          </cell>
          <cell r="S1263" t="str">
            <v>Call Option</v>
          </cell>
          <cell r="U1263" t="str">
            <v>Hospital</v>
          </cell>
          <cell r="V1263" t="str">
            <v>UNITED STATES OF AMERICA</v>
          </cell>
          <cell r="W1263" t="str">
            <v>NEW YORK STOCK EXCHANGE</v>
          </cell>
          <cell r="Y1263" t="str">
            <v>U.S. Dollar</v>
          </cell>
          <cell r="AJ1263" t="str">
            <v>E</v>
          </cell>
          <cell r="AR1263" t="str">
            <v>T-ZMQ.JD</v>
          </cell>
        </row>
        <row r="1264">
          <cell r="A1264" t="str">
            <v>T-ZMQ.OV</v>
          </cell>
          <cell r="B1264" t="str">
            <v>MCTH Mar 12.5 Puts</v>
          </cell>
          <cell r="C1264" t="str">
            <v>PUT</v>
          </cell>
          <cell r="D1264">
            <v>100</v>
          </cell>
          <cell r="F1264" t="str">
            <v>NYSE</v>
          </cell>
          <cell r="G1264" t="str">
            <v>HOSP</v>
          </cell>
          <cell r="H1264" t="str">
            <v>USA</v>
          </cell>
          <cell r="N1264" t="str">
            <v>T-ZMQ.OV</v>
          </cell>
          <cell r="O1264">
            <v>12.5</v>
          </cell>
          <cell r="P1264">
            <v>35874</v>
          </cell>
          <cell r="Q1264" t="str">
            <v>T-MCTH</v>
          </cell>
          <cell r="R1264" t="str">
            <v>USD</v>
          </cell>
          <cell r="S1264" t="str">
            <v>Put Option</v>
          </cell>
          <cell r="U1264" t="str">
            <v>Hospital</v>
          </cell>
          <cell r="V1264" t="str">
            <v>UNITED STATES OF AMERICA</v>
          </cell>
          <cell r="W1264" t="str">
            <v>NEW YORK STOCK EXCHANGE</v>
          </cell>
          <cell r="Y1264" t="str">
            <v>U.S. Dollar</v>
          </cell>
          <cell r="AJ1264" t="str">
            <v>E</v>
          </cell>
          <cell r="AR1264" t="str">
            <v>T-ZMQ.OV</v>
          </cell>
        </row>
        <row r="1265">
          <cell r="A1265" t="str">
            <v>T-ZMQ.PC</v>
          </cell>
          <cell r="B1265" t="str">
            <v>MCTH Apr 1998 15 Puts</v>
          </cell>
          <cell r="C1265" t="str">
            <v>PUT</v>
          </cell>
          <cell r="D1265">
            <v>100</v>
          </cell>
          <cell r="F1265" t="str">
            <v>NYSE</v>
          </cell>
          <cell r="G1265" t="str">
            <v>HOSP</v>
          </cell>
          <cell r="H1265" t="str">
            <v>USA</v>
          </cell>
          <cell r="N1265" t="str">
            <v>T-ZMQ.PC</v>
          </cell>
          <cell r="O1265">
            <v>15</v>
          </cell>
          <cell r="P1265">
            <v>35902</v>
          </cell>
          <cell r="Q1265" t="str">
            <v>T-MCTH</v>
          </cell>
          <cell r="R1265" t="str">
            <v>USD</v>
          </cell>
          <cell r="S1265" t="str">
            <v>Put Option</v>
          </cell>
          <cell r="U1265" t="str">
            <v>Hospital</v>
          </cell>
          <cell r="V1265" t="str">
            <v>UNITED STATES OF AMERICA</v>
          </cell>
          <cell r="W1265" t="str">
            <v>NEW YORK STOCK EXCHANGE</v>
          </cell>
          <cell r="Y1265" t="str">
            <v>U.S. Dollar</v>
          </cell>
          <cell r="AJ1265" t="str">
            <v>E</v>
          </cell>
          <cell r="AR1265" t="str">
            <v>T-ZMQ.PC</v>
          </cell>
        </row>
        <row r="1266">
          <cell r="A1266" t="str">
            <v>T-ZOOM</v>
          </cell>
          <cell r="B1266" t="str">
            <v>Zoom Telephonics</v>
          </cell>
          <cell r="C1266" t="str">
            <v>STK</v>
          </cell>
          <cell r="D1266">
            <v>1</v>
          </cell>
          <cell r="F1266" t="str">
            <v>OTC</v>
          </cell>
          <cell r="G1266" t="str">
            <v>TECH</v>
          </cell>
          <cell r="H1266" t="str">
            <v>USA</v>
          </cell>
          <cell r="N1266" t="str">
            <v>T-ZOOM</v>
          </cell>
          <cell r="R1266" t="str">
            <v>USD</v>
          </cell>
          <cell r="S1266" t="str">
            <v>Stock</v>
          </cell>
          <cell r="U1266" t="str">
            <v>Technology</v>
          </cell>
          <cell r="V1266" t="str">
            <v>UNITED STATES OF AMERICA</v>
          </cell>
          <cell r="W1266" t="str">
            <v>OVER THE COUNTER</v>
          </cell>
          <cell r="Y1266" t="str">
            <v>U.S. Dollar</v>
          </cell>
          <cell r="AJ1266" t="str">
            <v>E</v>
          </cell>
          <cell r="AR1266" t="str">
            <v>T-ZOOM</v>
          </cell>
        </row>
        <row r="1267">
          <cell r="A1267" t="str">
            <v>T-ZQI.AU</v>
          </cell>
          <cell r="B1267" t="str">
            <v>ZITL Jan 1999 7.5 Calls</v>
          </cell>
          <cell r="C1267" t="str">
            <v>CAL</v>
          </cell>
          <cell r="D1267">
            <v>100</v>
          </cell>
          <cell r="F1267" t="str">
            <v>NYSE</v>
          </cell>
          <cell r="G1267" t="str">
            <v>INFO</v>
          </cell>
          <cell r="H1267" t="str">
            <v>USA</v>
          </cell>
          <cell r="N1267" t="str">
            <v>T-ZQI.AU</v>
          </cell>
          <cell r="O1267">
            <v>7.5</v>
          </cell>
          <cell r="P1267">
            <v>36175</v>
          </cell>
          <cell r="Q1267" t="str">
            <v>T-ZITL</v>
          </cell>
          <cell r="R1267" t="str">
            <v>USD</v>
          </cell>
          <cell r="S1267" t="str">
            <v>Call Option</v>
          </cell>
          <cell r="U1267" t="str">
            <v>Information Services</v>
          </cell>
          <cell r="V1267" t="str">
            <v>UNITED STATES OF AMERICA</v>
          </cell>
          <cell r="W1267" t="str">
            <v>NEW YORK STOCK EXCHANGE</v>
          </cell>
          <cell r="Y1267" t="str">
            <v>U.S. Dollar</v>
          </cell>
          <cell r="AJ1267" t="str">
            <v>E</v>
          </cell>
          <cell r="AR1267" t="str">
            <v>T-ZQI.AU</v>
          </cell>
        </row>
        <row r="1268">
          <cell r="A1268" t="str">
            <v>T-ZQI.BU</v>
          </cell>
          <cell r="B1268" t="str">
            <v>ZITL Feb 1999 7.5 Calls</v>
          </cell>
          <cell r="C1268" t="str">
            <v>CAL</v>
          </cell>
          <cell r="D1268">
            <v>100</v>
          </cell>
          <cell r="F1268" t="str">
            <v>NYSE</v>
          </cell>
          <cell r="G1268" t="str">
            <v>INFO</v>
          </cell>
          <cell r="H1268" t="str">
            <v>USA</v>
          </cell>
          <cell r="N1268" t="str">
            <v>T-ZQI.BU</v>
          </cell>
          <cell r="O1268">
            <v>7.5</v>
          </cell>
          <cell r="P1268">
            <v>36210</v>
          </cell>
          <cell r="Q1268" t="str">
            <v>T-ZITL</v>
          </cell>
          <cell r="R1268" t="str">
            <v>USD</v>
          </cell>
          <cell r="S1268" t="str">
            <v>Call Option</v>
          </cell>
          <cell r="U1268" t="str">
            <v>Information Services</v>
          </cell>
          <cell r="V1268" t="str">
            <v>UNITED STATES OF AMERICA</v>
          </cell>
          <cell r="W1268" t="str">
            <v>NEW YORK STOCK EXCHANGE</v>
          </cell>
          <cell r="Y1268" t="str">
            <v>U.S. Dollar</v>
          </cell>
          <cell r="AJ1268" t="str">
            <v>E</v>
          </cell>
          <cell r="AR1268" t="str">
            <v>T-ZQI.BU</v>
          </cell>
        </row>
        <row r="1269">
          <cell r="A1269" t="str">
            <v>T-ZQI.DG</v>
          </cell>
          <cell r="B1269" t="str">
            <v>ZITL Apr 1997 35 Calls</v>
          </cell>
          <cell r="C1269" t="str">
            <v>CAL</v>
          </cell>
          <cell r="D1269">
            <v>100</v>
          </cell>
          <cell r="F1269" t="str">
            <v>NYSE</v>
          </cell>
          <cell r="G1269" t="str">
            <v>SOFT</v>
          </cell>
          <cell r="H1269" t="str">
            <v>USA</v>
          </cell>
          <cell r="N1269" t="str">
            <v>T-ZQI.DG</v>
          </cell>
          <cell r="O1269">
            <v>35</v>
          </cell>
          <cell r="P1269">
            <v>35538</v>
          </cell>
          <cell r="Q1269" t="str">
            <v>T-ZITL</v>
          </cell>
          <cell r="R1269" t="str">
            <v>USD</v>
          </cell>
          <cell r="S1269" t="str">
            <v>Call Option</v>
          </cell>
          <cell r="U1269" t="str">
            <v>Software</v>
          </cell>
          <cell r="V1269" t="str">
            <v>UNITED STATES OF AMERICA</v>
          </cell>
          <cell r="W1269" t="str">
            <v>NEW YORK STOCK EXCHANGE</v>
          </cell>
          <cell r="Y1269" t="str">
            <v>U.S. Dollar</v>
          </cell>
          <cell r="AJ1269" t="str">
            <v>E</v>
          </cell>
          <cell r="AR1269" t="str">
            <v>T-ZQI.DG</v>
          </cell>
        </row>
        <row r="1270">
          <cell r="A1270" t="str">
            <v>T-ZQI.EG</v>
          </cell>
          <cell r="B1270" t="str">
            <v>ZITL May 1997 35 Calls</v>
          </cell>
          <cell r="C1270" t="str">
            <v>CAL</v>
          </cell>
          <cell r="D1270">
            <v>100</v>
          </cell>
          <cell r="F1270" t="str">
            <v>NYSE</v>
          </cell>
          <cell r="G1270" t="str">
            <v>SOFT</v>
          </cell>
          <cell r="H1270" t="str">
            <v>USA</v>
          </cell>
          <cell r="N1270" t="str">
            <v>T-ZQI.EG</v>
          </cell>
          <cell r="O1270">
            <v>35</v>
          </cell>
          <cell r="P1270">
            <v>35566</v>
          </cell>
          <cell r="Q1270" t="str">
            <v>T-ZITL</v>
          </cell>
          <cell r="R1270" t="str">
            <v>USD</v>
          </cell>
          <cell r="S1270" t="str">
            <v>Call Option</v>
          </cell>
          <cell r="U1270" t="str">
            <v>Software</v>
          </cell>
          <cell r="V1270" t="str">
            <v>UNITED STATES OF AMERICA</v>
          </cell>
          <cell r="W1270" t="str">
            <v>NEW YORK STOCK EXCHANGE</v>
          </cell>
          <cell r="Y1270" t="str">
            <v>U.S. Dollar</v>
          </cell>
          <cell r="AJ1270" t="str">
            <v>E</v>
          </cell>
          <cell r="AR1270" t="str">
            <v>T-ZQI.EG</v>
          </cell>
        </row>
        <row r="1271">
          <cell r="A1271" t="str">
            <v>T-ZQI.UD</v>
          </cell>
          <cell r="B1271" t="str">
            <v>ZITL Sep 1997 20 Puts</v>
          </cell>
          <cell r="C1271" t="str">
            <v>PUT</v>
          </cell>
          <cell r="D1271">
            <v>100</v>
          </cell>
          <cell r="F1271" t="str">
            <v>NYSE</v>
          </cell>
          <cell r="G1271" t="str">
            <v>SOFT</v>
          </cell>
          <cell r="H1271" t="str">
            <v>USA</v>
          </cell>
          <cell r="N1271" t="str">
            <v>T-ZQI.UD</v>
          </cell>
          <cell r="O1271">
            <v>20</v>
          </cell>
          <cell r="P1271">
            <v>35692</v>
          </cell>
          <cell r="Q1271" t="str">
            <v>T-ZITL</v>
          </cell>
          <cell r="R1271" t="str">
            <v>USD</v>
          </cell>
          <cell r="S1271" t="str">
            <v>Put Option</v>
          </cell>
          <cell r="U1271" t="str">
            <v>Software</v>
          </cell>
          <cell r="V1271" t="str">
            <v>UNITED STATES OF AMERICA</v>
          </cell>
          <cell r="W1271" t="str">
            <v>NEW YORK STOCK EXCHANGE</v>
          </cell>
          <cell r="Y1271" t="str">
            <v>U.S. Dollar</v>
          </cell>
          <cell r="AJ1271" t="str">
            <v>E</v>
          </cell>
          <cell r="AR1271" t="str">
            <v>T-ZQI.UD</v>
          </cell>
        </row>
        <row r="1272">
          <cell r="A1272" t="str">
            <v>T-ZQI.WD</v>
          </cell>
          <cell r="B1272" t="str">
            <v>ZITL Nov 1997 20 Puts</v>
          </cell>
          <cell r="C1272" t="str">
            <v>PUT</v>
          </cell>
          <cell r="D1272">
            <v>100</v>
          </cell>
          <cell r="F1272" t="str">
            <v>NYSE</v>
          </cell>
          <cell r="G1272" t="str">
            <v>SOFT</v>
          </cell>
          <cell r="H1272" t="str">
            <v>USA</v>
          </cell>
          <cell r="N1272" t="str">
            <v>T-ZQI.WD</v>
          </cell>
          <cell r="O1272">
            <v>20</v>
          </cell>
          <cell r="P1272">
            <v>35755</v>
          </cell>
          <cell r="Q1272" t="str">
            <v>T-ZITL</v>
          </cell>
          <cell r="R1272" t="str">
            <v>USD</v>
          </cell>
          <cell r="S1272" t="str">
            <v>Put Option</v>
          </cell>
          <cell r="U1272" t="str">
            <v>Software</v>
          </cell>
          <cell r="V1272" t="str">
            <v>UNITED STATES OF AMERICA</v>
          </cell>
          <cell r="W1272" t="str">
            <v>NEW YORK STOCK EXCHANGE</v>
          </cell>
          <cell r="Y1272" t="str">
            <v>U.S. Dollar</v>
          </cell>
          <cell r="AJ1272" t="str">
            <v>E</v>
          </cell>
          <cell r="AR1272" t="str">
            <v>T-ZQI.WD</v>
          </cell>
        </row>
      </sheetData>
      <sheetData sheetId="8">
        <row r="1">
          <cell r="F1" t="str">
            <v>Security</v>
          </cell>
          <cell r="G1" t="str">
            <v>Lg/St</v>
          </cell>
          <cell r="H1" t="str">
            <v>Last Price</v>
          </cell>
          <cell r="I1" t="str">
            <v>Date</v>
          </cell>
          <cell r="J1" t="str">
            <v>Unit amount</v>
          </cell>
          <cell r="K1" t="str">
            <v>Units Left</v>
          </cell>
          <cell r="L1" t="str">
            <v>Cost Left</v>
          </cell>
          <cell r="M1" t="str">
            <v>754 Left</v>
          </cell>
          <cell r="N1" t="str">
            <v>Total Proceeds</v>
          </cell>
          <cell r="O1" t="str">
            <v>Price X</v>
          </cell>
          <cell r="P1" t="str">
            <v>Pct port</v>
          </cell>
          <cell r="Q1" t="str">
            <v>Total Exp</v>
          </cell>
          <cell r="R1" t="str">
            <v>Sort</v>
          </cell>
          <cell r="S1" t="str">
            <v>Sectype</v>
          </cell>
          <cell r="T1" t="str">
            <v>Extra Fld</v>
          </cell>
          <cell r="U1" t="str">
            <v>Extra Fld1</v>
          </cell>
          <cell r="V1" t="str">
            <v>Extra Fld2</v>
          </cell>
          <cell r="W1" t="str">
            <v>Industry</v>
          </cell>
          <cell r="X1" t="str">
            <v>Extra Fld3</v>
          </cell>
          <cell r="Y1" t="str">
            <v>Extra Fld4</v>
          </cell>
          <cell r="Z1" t="str">
            <v>Currency</v>
          </cell>
          <cell r="AA1" t="str">
            <v>Org rate</v>
          </cell>
          <cell r="AB1" t="str">
            <v>Exch rate</v>
          </cell>
          <cell r="AC1" t="str">
            <v>Local Cost</v>
          </cell>
          <cell r="AD1" t="str">
            <v>Local Proceeds</v>
          </cell>
          <cell r="AE1" t="str">
            <v>FX G/L</v>
          </cell>
          <cell r="AF1" t="str">
            <v>Local Price</v>
          </cell>
        </row>
        <row r="2">
          <cell r="F2" t="str">
            <v>T-ACE</v>
          </cell>
          <cell r="G2" t="str">
            <v>LONG</v>
          </cell>
          <cell r="H2">
            <v>4.875</v>
          </cell>
          <cell r="J2">
            <v>15.736470588235294</v>
          </cell>
          <cell r="K2">
            <v>17000</v>
          </cell>
          <cell r="L2">
            <v>267520</v>
          </cell>
          <cell r="N2">
            <v>82875</v>
          </cell>
          <cell r="O2">
            <v>1</v>
          </cell>
          <cell r="P2">
            <v>0.17745130000000001</v>
          </cell>
          <cell r="S2" t="str">
            <v>STK</v>
          </cell>
          <cell r="W2" t="str">
            <v>TECH</v>
          </cell>
        </row>
        <row r="3">
          <cell r="F3" t="str">
            <v>T-BEV.SWAP</v>
          </cell>
          <cell r="G3" t="str">
            <v>LONG</v>
          </cell>
          <cell r="H3">
            <v>5</v>
          </cell>
          <cell r="J3">
            <v>6.625</v>
          </cell>
          <cell r="K3">
            <v>758800</v>
          </cell>
          <cell r="L3">
            <v>5027050</v>
          </cell>
          <cell r="N3">
            <v>3794000</v>
          </cell>
          <cell r="O3">
            <v>1</v>
          </cell>
          <cell r="P3">
            <v>8.1236823999999999</v>
          </cell>
          <cell r="S3" t="str">
            <v>STK</v>
          </cell>
          <cell r="W3" t="str">
            <v>NURH</v>
          </cell>
        </row>
        <row r="4">
          <cell r="F4" t="str">
            <v>T-BEV</v>
          </cell>
          <cell r="G4" t="str">
            <v>LONG</v>
          </cell>
          <cell r="H4">
            <v>5</v>
          </cell>
          <cell r="J4">
            <v>7.0075200000000004</v>
          </cell>
          <cell r="K4">
            <v>1000</v>
          </cell>
          <cell r="L4">
            <v>7007.52</v>
          </cell>
          <cell r="N4">
            <v>5000</v>
          </cell>
          <cell r="O4">
            <v>1</v>
          </cell>
          <cell r="P4">
            <v>1.0706E-2</v>
          </cell>
          <cell r="S4" t="str">
            <v>STK</v>
          </cell>
          <cell r="W4" t="str">
            <v>NURH</v>
          </cell>
        </row>
        <row r="5">
          <cell r="F5" t="str">
            <v>T-CNDR</v>
          </cell>
          <cell r="G5" t="str">
            <v>LONG</v>
          </cell>
          <cell r="H5">
            <v>2.9375</v>
          </cell>
          <cell r="J5">
            <v>8.0539182692307687</v>
          </cell>
          <cell r="K5">
            <v>1300000</v>
          </cell>
          <cell r="L5">
            <v>10470093.75</v>
          </cell>
          <cell r="N5">
            <v>3818750</v>
          </cell>
          <cell r="O5">
            <v>1</v>
          </cell>
          <cell r="P5">
            <v>8.1766770999999991</v>
          </cell>
          <cell r="S5" t="str">
            <v>STK</v>
          </cell>
          <cell r="W5" t="str">
            <v>INFO</v>
          </cell>
        </row>
        <row r="6">
          <cell r="F6" t="str">
            <v>T-CREE</v>
          </cell>
          <cell r="G6" t="str">
            <v>LONG</v>
          </cell>
          <cell r="H6">
            <v>33.8125</v>
          </cell>
          <cell r="J6">
            <v>8.4314562500000001</v>
          </cell>
          <cell r="K6">
            <v>152000</v>
          </cell>
          <cell r="L6">
            <v>1281581.3500000001</v>
          </cell>
          <cell r="N6">
            <v>5139500</v>
          </cell>
          <cell r="O6">
            <v>1</v>
          </cell>
          <cell r="P6">
            <v>11.004656300000001</v>
          </cell>
          <cell r="S6" t="str">
            <v>STK</v>
          </cell>
          <cell r="W6" t="str">
            <v>TECH</v>
          </cell>
        </row>
        <row r="7">
          <cell r="F7" t="str">
            <v>T-CVII</v>
          </cell>
          <cell r="G7" t="str">
            <v>LONG</v>
          </cell>
          <cell r="H7">
            <v>1.2500000000000001E-2</v>
          </cell>
          <cell r="J7">
            <v>0.1</v>
          </cell>
          <cell r="K7">
            <v>1300</v>
          </cell>
          <cell r="L7">
            <v>130</v>
          </cell>
          <cell r="N7">
            <v>16.25</v>
          </cell>
          <cell r="O7">
            <v>1</v>
          </cell>
          <cell r="P7">
            <v>3.4799999999999999E-5</v>
          </cell>
          <cell r="S7" t="str">
            <v>STK</v>
          </cell>
          <cell r="W7" t="str">
            <v>FINL</v>
          </cell>
        </row>
        <row r="8">
          <cell r="F8" t="str">
            <v>T-ELTE</v>
          </cell>
          <cell r="G8" t="str">
            <v>LONG</v>
          </cell>
          <cell r="H8">
            <v>6</v>
          </cell>
          <cell r="J8">
            <v>8.8177187576825364</v>
          </cell>
          <cell r="K8">
            <v>1220300</v>
          </cell>
          <cell r="L8">
            <v>10760262.199999999</v>
          </cell>
          <cell r="N8">
            <v>7321800</v>
          </cell>
          <cell r="O8">
            <v>1</v>
          </cell>
          <cell r="P8">
            <v>15.677379899999998</v>
          </cell>
          <cell r="S8" t="str">
            <v>STK</v>
          </cell>
          <cell r="W8" t="str">
            <v>SOFT</v>
          </cell>
        </row>
        <row r="9">
          <cell r="F9" t="str">
            <v>T-ESOL</v>
          </cell>
          <cell r="G9" t="str">
            <v>LONG</v>
          </cell>
          <cell r="H9">
            <v>1.1875</v>
          </cell>
          <cell r="J9">
            <v>10.875</v>
          </cell>
          <cell r="K9">
            <v>70000</v>
          </cell>
          <cell r="L9">
            <v>761250</v>
          </cell>
          <cell r="N9">
            <v>83125</v>
          </cell>
          <cell r="O9">
            <v>1</v>
          </cell>
          <cell r="P9">
            <v>0.17798659999999999</v>
          </cell>
          <cell r="S9" t="str">
            <v>STK</v>
          </cell>
          <cell r="W9" t="str">
            <v>TEMP</v>
          </cell>
        </row>
        <row r="10">
          <cell r="F10" t="str">
            <v>T-FSON</v>
          </cell>
          <cell r="G10" t="str">
            <v>LONG</v>
          </cell>
          <cell r="H10">
            <v>11</v>
          </cell>
          <cell r="J10">
            <v>7.6562558823529407</v>
          </cell>
          <cell r="K10">
            <v>170000</v>
          </cell>
          <cell r="L10">
            <v>1301563.5</v>
          </cell>
          <cell r="N10">
            <v>1870000</v>
          </cell>
          <cell r="O10">
            <v>1</v>
          </cell>
          <cell r="P10">
            <v>4.0040290000000001</v>
          </cell>
          <cell r="S10" t="str">
            <v>STK</v>
          </cell>
          <cell r="W10" t="str">
            <v>MEDS</v>
          </cell>
        </row>
        <row r="11">
          <cell r="F11" t="str">
            <v>T-HCRI</v>
          </cell>
          <cell r="G11" t="str">
            <v>LONG</v>
          </cell>
          <cell r="H11">
            <v>3.8125</v>
          </cell>
          <cell r="J11">
            <v>3.9962752173913043</v>
          </cell>
          <cell r="K11">
            <v>1035000</v>
          </cell>
          <cell r="L11">
            <v>4136144.85</v>
          </cell>
          <cell r="N11">
            <v>3945937.5</v>
          </cell>
          <cell r="O11">
            <v>1</v>
          </cell>
          <cell r="P11">
            <v>8.4490096999999995</v>
          </cell>
          <cell r="S11" t="str">
            <v>STK</v>
          </cell>
          <cell r="W11" t="str">
            <v>HEAL</v>
          </cell>
        </row>
        <row r="12">
          <cell r="F12" t="str">
            <v>T-IMTI</v>
          </cell>
          <cell r="G12" t="str">
            <v>LONG</v>
          </cell>
          <cell r="H12">
            <v>5.5E-2</v>
          </cell>
          <cell r="J12">
            <v>10.665856024919256</v>
          </cell>
          <cell r="K12">
            <v>78333</v>
          </cell>
          <cell r="L12">
            <v>835488.5</v>
          </cell>
          <cell r="N12">
            <v>4308.3150000000005</v>
          </cell>
          <cell r="O12">
            <v>1</v>
          </cell>
          <cell r="P12">
            <v>9.2247999999999983E-3</v>
          </cell>
          <cell r="S12" t="str">
            <v>STK</v>
          </cell>
          <cell r="W12" t="str">
            <v>MEDS</v>
          </cell>
        </row>
        <row r="13">
          <cell r="F13" t="str">
            <v>T-JBOH</v>
          </cell>
          <cell r="G13" t="str">
            <v>LONG</v>
          </cell>
          <cell r="H13">
            <v>8.5625</v>
          </cell>
          <cell r="J13">
            <v>8.7274999999999991</v>
          </cell>
          <cell r="K13">
            <v>3000</v>
          </cell>
          <cell r="L13">
            <v>26182.5</v>
          </cell>
          <cell r="N13">
            <v>25687.5</v>
          </cell>
          <cell r="O13">
            <v>1</v>
          </cell>
          <cell r="P13">
            <v>5.5001899999999999E-2</v>
          </cell>
          <cell r="S13" t="str">
            <v>STK</v>
          </cell>
          <cell r="W13" t="str">
            <v>FINL</v>
          </cell>
        </row>
        <row r="14">
          <cell r="F14" t="str">
            <v>T-LTWO</v>
          </cell>
          <cell r="G14" t="str">
            <v>LONG</v>
          </cell>
          <cell r="H14">
            <v>3.125</v>
          </cell>
          <cell r="J14">
            <v>11.26</v>
          </cell>
          <cell r="K14">
            <v>32500</v>
          </cell>
          <cell r="L14">
            <v>365950</v>
          </cell>
          <cell r="N14">
            <v>101562.5</v>
          </cell>
          <cell r="O14">
            <v>1</v>
          </cell>
          <cell r="P14">
            <v>0.21746480000000001</v>
          </cell>
          <cell r="S14" t="str">
            <v>STK</v>
          </cell>
          <cell r="W14" t="str">
            <v>SOFT</v>
          </cell>
        </row>
        <row r="15">
          <cell r="F15" t="str">
            <v>T-MAXI.SWAP</v>
          </cell>
          <cell r="G15" t="str">
            <v>LONG</v>
          </cell>
          <cell r="H15">
            <v>4.875</v>
          </cell>
          <cell r="J15">
            <v>2.75</v>
          </cell>
          <cell r="K15">
            <v>1700000</v>
          </cell>
          <cell r="L15">
            <v>4675000</v>
          </cell>
          <cell r="N15">
            <v>8287500</v>
          </cell>
          <cell r="O15">
            <v>1</v>
          </cell>
          <cell r="P15">
            <v>17.745128699999999</v>
          </cell>
          <cell r="S15" t="str">
            <v>STK</v>
          </cell>
          <cell r="W15" t="str">
            <v>HMOS</v>
          </cell>
        </row>
        <row r="16">
          <cell r="F16" t="str">
            <v>T-MAXI</v>
          </cell>
          <cell r="G16" t="str">
            <v>LONG</v>
          </cell>
          <cell r="H16">
            <v>4.875</v>
          </cell>
          <cell r="J16">
            <v>4.4131270943034941</v>
          </cell>
          <cell r="K16">
            <v>208900</v>
          </cell>
          <cell r="L16">
            <v>921902.25</v>
          </cell>
          <cell r="N16">
            <v>1018387.5</v>
          </cell>
          <cell r="O16">
            <v>1</v>
          </cell>
          <cell r="P16">
            <v>2.1805631000000001</v>
          </cell>
          <cell r="S16" t="str">
            <v>STK</v>
          </cell>
          <cell r="W16" t="str">
            <v>HMOS</v>
          </cell>
        </row>
        <row r="17">
          <cell r="F17" t="str">
            <v>T-MME</v>
          </cell>
          <cell r="G17" t="str">
            <v>LONG</v>
          </cell>
          <cell r="H17">
            <v>8.4375</v>
          </cell>
          <cell r="J17">
            <v>8.1231377579927155</v>
          </cell>
          <cell r="K17">
            <v>1729700</v>
          </cell>
          <cell r="L17">
            <v>14050591.379999999</v>
          </cell>
          <cell r="N17">
            <v>14594343.75</v>
          </cell>
          <cell r="O17">
            <v>1</v>
          </cell>
          <cell r="P17">
            <v>31.249292199999996</v>
          </cell>
          <cell r="S17" t="str">
            <v>STK</v>
          </cell>
          <cell r="W17" t="str">
            <v>HMOS</v>
          </cell>
        </row>
        <row r="18">
          <cell r="F18" t="str">
            <v>T-OCA</v>
          </cell>
          <cell r="G18" t="str">
            <v>LONG</v>
          </cell>
          <cell r="H18">
            <v>16.25</v>
          </cell>
          <cell r="J18">
            <v>12.5</v>
          </cell>
          <cell r="K18">
            <v>150000</v>
          </cell>
          <cell r="L18">
            <v>1875000</v>
          </cell>
          <cell r="N18">
            <v>2437500</v>
          </cell>
          <cell r="O18">
            <v>1</v>
          </cell>
          <cell r="P18">
            <v>5.2191554999999994</v>
          </cell>
          <cell r="S18" t="str">
            <v>STK</v>
          </cell>
          <cell r="W18" t="str">
            <v>HEAL</v>
          </cell>
        </row>
        <row r="19">
          <cell r="F19" t="str">
            <v>T-PCNI</v>
          </cell>
          <cell r="G19" t="str">
            <v>LONG</v>
          </cell>
          <cell r="H19">
            <v>0.125</v>
          </cell>
          <cell r="J19">
            <v>6.6482712749003978</v>
          </cell>
          <cell r="K19">
            <v>251000</v>
          </cell>
          <cell r="L19">
            <v>1668716.09</v>
          </cell>
          <cell r="N19">
            <v>31375</v>
          </cell>
          <cell r="O19">
            <v>1</v>
          </cell>
          <cell r="P19">
            <v>6.7179900000000001E-2</v>
          </cell>
          <cell r="S19" t="str">
            <v>STK</v>
          </cell>
          <cell r="W19" t="str">
            <v>HCIS</v>
          </cell>
        </row>
        <row r="20">
          <cell r="F20" t="str">
            <v>T-PHHC</v>
          </cell>
          <cell r="G20" t="str">
            <v>LONG</v>
          </cell>
          <cell r="H20">
            <v>0.15</v>
          </cell>
          <cell r="J20">
            <v>4.2650273224043715</v>
          </cell>
          <cell r="K20">
            <v>91500</v>
          </cell>
          <cell r="L20">
            <v>390250</v>
          </cell>
          <cell r="N20">
            <v>13725</v>
          </cell>
          <cell r="O20">
            <v>1</v>
          </cell>
          <cell r="P20">
            <v>2.9387900000000002E-2</v>
          </cell>
          <cell r="S20" t="str">
            <v>STK</v>
          </cell>
          <cell r="W20" t="str">
            <v>NURH</v>
          </cell>
        </row>
        <row r="21">
          <cell r="F21" t="str">
            <v>T-SCHK</v>
          </cell>
          <cell r="G21" t="str">
            <v>LONG</v>
          </cell>
          <cell r="H21">
            <v>2.625</v>
          </cell>
          <cell r="J21">
            <v>4.9574999999999996</v>
          </cell>
          <cell r="K21">
            <v>3800</v>
          </cell>
          <cell r="L21">
            <v>18838.5</v>
          </cell>
          <cell r="N21">
            <v>9975</v>
          </cell>
          <cell r="O21">
            <v>1</v>
          </cell>
          <cell r="P21">
            <v>2.13584E-2</v>
          </cell>
          <cell r="S21" t="str">
            <v>STK</v>
          </cell>
          <cell r="W21" t="str">
            <v>MEDS</v>
          </cell>
        </row>
        <row r="22">
          <cell r="F22" t="str">
            <v>T-SYSF</v>
          </cell>
          <cell r="G22" t="str">
            <v>LONG</v>
          </cell>
          <cell r="H22">
            <v>0.11</v>
          </cell>
          <cell r="J22">
            <v>10.683333333333334</v>
          </cell>
          <cell r="K22">
            <v>30000</v>
          </cell>
          <cell r="L22">
            <v>320500</v>
          </cell>
          <cell r="N22">
            <v>3300</v>
          </cell>
          <cell r="O22">
            <v>1</v>
          </cell>
          <cell r="P22">
            <v>7.0660000000000002E-3</v>
          </cell>
          <cell r="S22" t="str">
            <v>STK</v>
          </cell>
          <cell r="W22" t="str">
            <v>SOFT</v>
          </cell>
        </row>
        <row r="23">
          <cell r="F23" t="str">
            <v>T-TPS</v>
          </cell>
          <cell r="G23" t="str">
            <v>LONG</v>
          </cell>
          <cell r="H23">
            <v>1.375</v>
          </cell>
          <cell r="J23">
            <v>1.8135328046989723</v>
          </cell>
          <cell r="K23">
            <v>340500</v>
          </cell>
          <cell r="L23">
            <v>617507.92000000004</v>
          </cell>
          <cell r="N23">
            <v>468187.5</v>
          </cell>
          <cell r="O23">
            <v>1</v>
          </cell>
          <cell r="P23">
            <v>1.0024793000000001</v>
          </cell>
          <cell r="S23" t="str">
            <v>STK</v>
          </cell>
          <cell r="W23" t="str">
            <v>TECH</v>
          </cell>
        </row>
        <row r="24">
          <cell r="F24" t="str">
            <v>T-UHS</v>
          </cell>
          <cell r="G24" t="str">
            <v>LONG</v>
          </cell>
          <cell r="H24">
            <v>33.375</v>
          </cell>
          <cell r="J24">
            <v>25.003218491090028</v>
          </cell>
          <cell r="K24">
            <v>432100</v>
          </cell>
          <cell r="L24">
            <v>10803890.710000001</v>
          </cell>
          <cell r="N24">
            <v>14421337.5</v>
          </cell>
          <cell r="O24">
            <v>1</v>
          </cell>
          <cell r="P24">
            <v>30.878852599999998</v>
          </cell>
          <cell r="S24" t="str">
            <v>STK</v>
          </cell>
          <cell r="W24" t="str">
            <v>HOSP</v>
          </cell>
        </row>
        <row r="25">
          <cell r="F25" t="str">
            <v>T-WEBS</v>
          </cell>
          <cell r="G25" t="str">
            <v>LONG</v>
          </cell>
          <cell r="H25">
            <v>1E-3</v>
          </cell>
          <cell r="J25">
            <v>3.9562499999999998</v>
          </cell>
          <cell r="K25">
            <v>2000</v>
          </cell>
          <cell r="L25">
            <v>7912.5</v>
          </cell>
          <cell r="N25">
            <v>2</v>
          </cell>
          <cell r="O25">
            <v>1</v>
          </cell>
          <cell r="P25">
            <v>4.2999999999999995E-6</v>
          </cell>
          <cell r="S25" t="str">
            <v>STK</v>
          </cell>
          <cell r="W25" t="str">
            <v>TECH</v>
          </cell>
        </row>
        <row r="26">
          <cell r="F26" t="str">
            <v>T-CENL.C16</v>
          </cell>
          <cell r="G26" t="str">
            <v>LONG</v>
          </cell>
          <cell r="H26">
            <v>1.5569999999999999</v>
          </cell>
          <cell r="J26">
            <v>1.1140000000000001</v>
          </cell>
          <cell r="K26">
            <v>4780</v>
          </cell>
          <cell r="L26">
            <v>532492</v>
          </cell>
          <cell r="N26">
            <v>744246</v>
          </cell>
          <cell r="O26">
            <v>100</v>
          </cell>
          <cell r="P26">
            <v>1.5935736</v>
          </cell>
          <cell r="S26" t="str">
            <v>CAL</v>
          </cell>
          <cell r="W26" t="str">
            <v>TECH</v>
          </cell>
        </row>
        <row r="27">
          <cell r="F27" t="str">
            <v>T-PMTI.WTS</v>
          </cell>
          <cell r="G27" t="str">
            <v>LONG</v>
          </cell>
          <cell r="H27">
            <v>0</v>
          </cell>
          <cell r="J27">
            <v>0</v>
          </cell>
          <cell r="K27">
            <v>1000000</v>
          </cell>
          <cell r="L27">
            <v>0</v>
          </cell>
          <cell r="N27">
            <v>0</v>
          </cell>
          <cell r="O27">
            <v>1</v>
          </cell>
          <cell r="P27">
            <v>0</v>
          </cell>
          <cell r="S27" t="str">
            <v>WAR</v>
          </cell>
          <cell r="W27" t="str">
            <v>HEAL</v>
          </cell>
        </row>
        <row r="28">
          <cell r="F28" t="str">
            <v>T-BXM.WE</v>
          </cell>
          <cell r="G28" t="str">
            <v>LONG</v>
          </cell>
          <cell r="H28">
            <v>6.125</v>
          </cell>
          <cell r="J28">
            <v>5.4050000000000002</v>
          </cell>
          <cell r="K28">
            <v>500</v>
          </cell>
          <cell r="L28">
            <v>270250</v>
          </cell>
          <cell r="N28">
            <v>306250</v>
          </cell>
          <cell r="O28">
            <v>100</v>
          </cell>
          <cell r="P28">
            <v>0.65573999999999999</v>
          </cell>
          <cell r="S28" t="str">
            <v>PUT</v>
          </cell>
          <cell r="W28" t="str">
            <v>DRUG</v>
          </cell>
        </row>
        <row r="29">
          <cell r="F29" t="str">
            <v>T-BXM.WU</v>
          </cell>
          <cell r="G29" t="str">
            <v>LONG</v>
          </cell>
          <cell r="H29">
            <v>17.5</v>
          </cell>
          <cell r="J29">
            <v>7.9212247372675826</v>
          </cell>
          <cell r="K29">
            <v>2474</v>
          </cell>
          <cell r="L29">
            <v>1959711</v>
          </cell>
          <cell r="N29">
            <v>4329500</v>
          </cell>
          <cell r="O29">
            <v>100</v>
          </cell>
          <cell r="P29">
            <v>9.2702907999999997</v>
          </cell>
          <cell r="S29" t="str">
            <v>PUT</v>
          </cell>
          <cell r="W29" t="str">
            <v>DRUG</v>
          </cell>
        </row>
        <row r="30">
          <cell r="F30" t="str">
            <v>T-KVQ.WW</v>
          </cell>
          <cell r="G30" t="str">
            <v>LONG</v>
          </cell>
          <cell r="H30">
            <v>3.75</v>
          </cell>
          <cell r="J30">
            <v>3.1549999999999998</v>
          </cell>
          <cell r="K30">
            <v>500</v>
          </cell>
          <cell r="L30">
            <v>157750</v>
          </cell>
          <cell r="N30">
            <v>187500</v>
          </cell>
          <cell r="O30">
            <v>100</v>
          </cell>
          <cell r="P30">
            <v>0.40147349999999998</v>
          </cell>
          <cell r="S30" t="str">
            <v>PUT</v>
          </cell>
          <cell r="W30" t="str">
            <v>MEDS</v>
          </cell>
        </row>
        <row r="31">
          <cell r="F31" t="str">
            <v>T-ACE</v>
          </cell>
          <cell r="G31" t="str">
            <v>SHORT</v>
          </cell>
          <cell r="H31">
            <v>4.875</v>
          </cell>
          <cell r="J31">
            <v>35.747629411764706</v>
          </cell>
          <cell r="K31">
            <v>-17000</v>
          </cell>
          <cell r="L31">
            <v>-607709.69999999995</v>
          </cell>
          <cell r="N31">
            <v>-82875</v>
          </cell>
          <cell r="O31">
            <v>1</v>
          </cell>
          <cell r="P31">
            <v>-0.17745130000000001</v>
          </cell>
          <cell r="S31" t="str">
            <v>STK</v>
          </cell>
          <cell r="W31" t="str">
            <v>TECH</v>
          </cell>
        </row>
        <row r="32">
          <cell r="F32" t="str">
            <v>T-BIOW</v>
          </cell>
          <cell r="G32" t="str">
            <v>SHORT</v>
          </cell>
          <cell r="H32">
            <v>0.02</v>
          </cell>
          <cell r="J32">
            <v>3.5335074999999998</v>
          </cell>
          <cell r="K32">
            <v>-200000</v>
          </cell>
          <cell r="L32">
            <v>-706701.5</v>
          </cell>
          <cell r="N32">
            <v>-4000</v>
          </cell>
          <cell r="O32">
            <v>1</v>
          </cell>
          <cell r="P32">
            <v>-8.5644999999999992E-3</v>
          </cell>
          <cell r="S32" t="str">
            <v>STK</v>
          </cell>
          <cell r="W32" t="str">
            <v>INDL</v>
          </cell>
        </row>
        <row r="33">
          <cell r="F33" t="str">
            <v>T-BVF.SWAP</v>
          </cell>
          <cell r="G33" t="str">
            <v>SHORT</v>
          </cell>
          <cell r="H33">
            <v>57.8125</v>
          </cell>
          <cell r="J33">
            <v>44.9375</v>
          </cell>
          <cell r="K33">
            <v>-800000</v>
          </cell>
          <cell r="L33">
            <v>-35950000</v>
          </cell>
          <cell r="N33">
            <v>-46250000</v>
          </cell>
          <cell r="O33">
            <v>1</v>
          </cell>
          <cell r="P33">
            <v>-99.030129799999997</v>
          </cell>
          <cell r="S33" t="str">
            <v>SWP</v>
          </cell>
          <cell r="W33" t="str">
            <v>DRUG</v>
          </cell>
        </row>
        <row r="34">
          <cell r="F34" t="str">
            <v>T-BVF</v>
          </cell>
          <cell r="G34" t="str">
            <v>SHORT</v>
          </cell>
          <cell r="H34">
            <v>57.8125</v>
          </cell>
          <cell r="J34">
            <v>46.938433200000006</v>
          </cell>
          <cell r="K34">
            <v>-50000</v>
          </cell>
          <cell r="L34">
            <v>-2346921.66</v>
          </cell>
          <cell r="N34">
            <v>-2890625</v>
          </cell>
          <cell r="O34">
            <v>1</v>
          </cell>
          <cell r="P34">
            <v>-6.1893830999999997</v>
          </cell>
          <cell r="S34" t="str">
            <v>STK</v>
          </cell>
          <cell r="W34" t="str">
            <v>MEDS</v>
          </cell>
        </row>
        <row r="35">
          <cell r="F35" t="str">
            <v>T-BXM.SWAP</v>
          </cell>
          <cell r="G35" t="str">
            <v>SHORT</v>
          </cell>
          <cell r="H35">
            <v>19.625</v>
          </cell>
          <cell r="J35">
            <v>28.725000000000001</v>
          </cell>
          <cell r="K35">
            <v>-869000</v>
          </cell>
          <cell r="L35">
            <v>-24962025</v>
          </cell>
          <cell r="N35">
            <v>-17054125</v>
          </cell>
          <cell r="O35">
            <v>1</v>
          </cell>
          <cell r="P35">
            <v>-36.516155900000001</v>
          </cell>
          <cell r="S35" t="str">
            <v>STK</v>
          </cell>
          <cell r="W35" t="str">
            <v>MEDS</v>
          </cell>
        </row>
        <row r="36">
          <cell r="F36" t="str">
            <v>T-CENLD</v>
          </cell>
          <cell r="G36" t="str">
            <v>SHORT</v>
          </cell>
          <cell r="H36">
            <v>5.125</v>
          </cell>
          <cell r="J36">
            <v>212.28000753138079</v>
          </cell>
          <cell r="K36">
            <v>-59750</v>
          </cell>
          <cell r="L36">
            <v>-12683730.450000003</v>
          </cell>
          <cell r="N36">
            <v>-306218.75</v>
          </cell>
          <cell r="O36">
            <v>1</v>
          </cell>
          <cell r="P36">
            <v>-0.6556727</v>
          </cell>
          <cell r="S36" t="str">
            <v>STK</v>
          </cell>
          <cell r="W36" t="str">
            <v>TECH</v>
          </cell>
        </row>
        <row r="37">
          <cell r="F37" t="str">
            <v>T-CHTL</v>
          </cell>
          <cell r="G37" t="str">
            <v>SHORT</v>
          </cell>
          <cell r="H37">
            <v>1.0999999999999999E-2</v>
          </cell>
          <cell r="J37">
            <v>16.489999999999998</v>
          </cell>
          <cell r="K37">
            <v>-85000</v>
          </cell>
          <cell r="L37">
            <v>-1401650</v>
          </cell>
          <cell r="N37">
            <v>-935</v>
          </cell>
          <cell r="O37">
            <v>1</v>
          </cell>
          <cell r="P37">
            <v>-2.0020999999999997E-3</v>
          </cell>
          <cell r="S37" t="str">
            <v>STK</v>
          </cell>
          <cell r="W37" t="str">
            <v>CONS</v>
          </cell>
        </row>
        <row r="38">
          <cell r="F38" t="str">
            <v>T-CMGI</v>
          </cell>
          <cell r="G38" t="str">
            <v>SHORT</v>
          </cell>
          <cell r="H38">
            <v>83.9375</v>
          </cell>
          <cell r="J38">
            <v>112.28044626086954</v>
          </cell>
          <cell r="K38">
            <v>-115000</v>
          </cell>
          <cell r="L38">
            <v>-12912251.319999997</v>
          </cell>
          <cell r="N38">
            <v>-9652812.5</v>
          </cell>
          <cell r="O38">
            <v>1</v>
          </cell>
          <cell r="P38">
            <v>-20.668524800000011</v>
          </cell>
          <cell r="S38" t="str">
            <v>STK</v>
          </cell>
          <cell r="W38" t="str">
            <v>INET</v>
          </cell>
        </row>
        <row r="39">
          <cell r="F39" t="str">
            <v>T-CREE</v>
          </cell>
          <cell r="G39" t="str">
            <v>SHORT</v>
          </cell>
          <cell r="H39">
            <v>33.8125</v>
          </cell>
          <cell r="J39">
            <v>13.270043421052632</v>
          </cell>
          <cell r="K39">
            <v>-152000</v>
          </cell>
          <cell r="L39">
            <v>-2017046.6</v>
          </cell>
          <cell r="N39">
            <v>-5139500</v>
          </cell>
          <cell r="O39">
            <v>1</v>
          </cell>
          <cell r="P39">
            <v>-11.004656199999998</v>
          </cell>
          <cell r="S39" t="str">
            <v>STK</v>
          </cell>
          <cell r="W39" t="str">
            <v>TECH</v>
          </cell>
        </row>
        <row r="40">
          <cell r="F40" t="str">
            <v>T-CUST</v>
          </cell>
          <cell r="G40" t="str">
            <v>SHORT</v>
          </cell>
          <cell r="H40">
            <v>38.375</v>
          </cell>
          <cell r="J40">
            <v>51.942791999999997</v>
          </cell>
          <cell r="K40">
            <v>-222500</v>
          </cell>
          <cell r="L40">
            <v>-11557271.219999999</v>
          </cell>
          <cell r="N40">
            <v>-8538437.5</v>
          </cell>
          <cell r="O40">
            <v>1</v>
          </cell>
          <cell r="P40">
            <v>-18.2824341</v>
          </cell>
          <cell r="S40" t="str">
            <v>STK</v>
          </cell>
          <cell r="W40" t="str">
            <v>INET</v>
          </cell>
        </row>
        <row r="41">
          <cell r="F41" t="str">
            <v>T-CVII</v>
          </cell>
          <cell r="G41" t="str">
            <v>SHORT</v>
          </cell>
          <cell r="H41">
            <v>1.2500000000000001E-2</v>
          </cell>
          <cell r="J41">
            <v>26.590520738636361</v>
          </cell>
          <cell r="K41">
            <v>-35200</v>
          </cell>
          <cell r="L41">
            <v>-935986.33</v>
          </cell>
          <cell r="N41">
            <v>-440</v>
          </cell>
          <cell r="O41">
            <v>1</v>
          </cell>
          <cell r="P41">
            <v>-9.4200000000000013E-4</v>
          </cell>
          <cell r="S41" t="str">
            <v>STK</v>
          </cell>
          <cell r="W41" t="str">
            <v>FINL</v>
          </cell>
        </row>
        <row r="42">
          <cell r="F42" t="str">
            <v>T-ESOL</v>
          </cell>
          <cell r="G42" t="str">
            <v>SHORT</v>
          </cell>
          <cell r="H42">
            <v>1.1875</v>
          </cell>
          <cell r="J42">
            <v>20.843401571428569</v>
          </cell>
          <cell r="K42">
            <v>-70000</v>
          </cell>
          <cell r="L42">
            <v>-1459038.11</v>
          </cell>
          <cell r="N42">
            <v>-83125</v>
          </cell>
          <cell r="O42">
            <v>1</v>
          </cell>
          <cell r="P42">
            <v>-0.1779868</v>
          </cell>
          <cell r="S42" t="str">
            <v>STK</v>
          </cell>
          <cell r="W42" t="str">
            <v>TEMP</v>
          </cell>
        </row>
        <row r="43">
          <cell r="F43" t="str">
            <v>T-ESTI</v>
          </cell>
          <cell r="G43" t="str">
            <v>SHORT</v>
          </cell>
          <cell r="H43">
            <v>14.375</v>
          </cell>
          <cell r="J43">
            <v>11.674806566666668</v>
          </cell>
          <cell r="K43">
            <v>-1200000</v>
          </cell>
          <cell r="L43">
            <v>-14009767.880000001</v>
          </cell>
          <cell r="N43">
            <v>-17250000</v>
          </cell>
          <cell r="O43">
            <v>1</v>
          </cell>
          <cell r="P43">
            <v>-36.935561300000003</v>
          </cell>
          <cell r="S43" t="str">
            <v>STK</v>
          </cell>
          <cell r="W43" t="str">
            <v>MEDS</v>
          </cell>
        </row>
        <row r="44">
          <cell r="F44" t="str">
            <v>T-IMTI</v>
          </cell>
          <cell r="G44" t="str">
            <v>SHORT</v>
          </cell>
          <cell r="H44">
            <v>5.5E-2</v>
          </cell>
          <cell r="J44">
            <v>22.746672028391608</v>
          </cell>
          <cell r="K44">
            <v>-78333</v>
          </cell>
          <cell r="L44">
            <v>-1781815.06</v>
          </cell>
          <cell r="N44">
            <v>-4308.3149999999987</v>
          </cell>
          <cell r="O44">
            <v>1</v>
          </cell>
          <cell r="P44">
            <v>-9.2245000000000018E-3</v>
          </cell>
          <cell r="S44" t="str">
            <v>STK</v>
          </cell>
          <cell r="W44" t="str">
            <v>MEDS</v>
          </cell>
        </row>
        <row r="45">
          <cell r="F45" t="str">
            <v>T-JBOH</v>
          </cell>
          <cell r="G45" t="str">
            <v>SHORT</v>
          </cell>
          <cell r="H45">
            <v>8.5625</v>
          </cell>
          <cell r="J45">
            <v>22.334253333333333</v>
          </cell>
          <cell r="K45">
            <v>-3000</v>
          </cell>
          <cell r="L45">
            <v>-67002.759999999995</v>
          </cell>
          <cell r="N45">
            <v>-25687.5</v>
          </cell>
          <cell r="O45">
            <v>1</v>
          </cell>
          <cell r="P45">
            <v>-5.5001899999999999E-2</v>
          </cell>
          <cell r="S45" t="str">
            <v>STK</v>
          </cell>
          <cell r="W45" t="str">
            <v>FINL</v>
          </cell>
        </row>
        <row r="46">
          <cell r="F46" t="str">
            <v>T-JTSC</v>
          </cell>
          <cell r="G46" t="str">
            <v>SHORT</v>
          </cell>
          <cell r="H46">
            <v>5.0000000000000001E-3</v>
          </cell>
          <cell r="J46">
            <v>5.810480424603842</v>
          </cell>
          <cell r="K46">
            <v>-655670</v>
          </cell>
          <cell r="L46">
            <v>-3809757.7</v>
          </cell>
          <cell r="N46">
            <v>-3278.35</v>
          </cell>
          <cell r="O46">
            <v>1</v>
          </cell>
          <cell r="P46">
            <v>-7.0196999999999968E-3</v>
          </cell>
          <cell r="S46" t="str">
            <v>STK</v>
          </cell>
          <cell r="W46" t="str">
            <v>TECH</v>
          </cell>
        </row>
        <row r="47">
          <cell r="F47" t="str">
            <v>T-KERA</v>
          </cell>
          <cell r="G47" t="str">
            <v>SHORT</v>
          </cell>
          <cell r="H47">
            <v>15.75</v>
          </cell>
          <cell r="J47">
            <v>12.177263053435112</v>
          </cell>
          <cell r="K47">
            <v>-65500</v>
          </cell>
          <cell r="L47">
            <v>-797610.73</v>
          </cell>
          <cell r="N47">
            <v>-1031625</v>
          </cell>
          <cell r="O47">
            <v>1</v>
          </cell>
          <cell r="P47">
            <v>-2.2089071000000007</v>
          </cell>
          <cell r="S47" t="str">
            <v>STK</v>
          </cell>
          <cell r="W47" t="str">
            <v>MEDS</v>
          </cell>
        </row>
        <row r="48">
          <cell r="F48" t="str">
            <v>T-LHSP</v>
          </cell>
          <cell r="G48" t="str">
            <v>SHORT</v>
          </cell>
          <cell r="H48">
            <v>31.0625</v>
          </cell>
          <cell r="J48">
            <v>56.163220311284043</v>
          </cell>
          <cell r="K48">
            <v>-128500</v>
          </cell>
          <cell r="L48">
            <v>-7216973.8099999996</v>
          </cell>
          <cell r="N48">
            <v>-3991531.25</v>
          </cell>
          <cell r="O48">
            <v>1</v>
          </cell>
          <cell r="P48">
            <v>-8.5466349000000026</v>
          </cell>
          <cell r="S48" t="str">
            <v>STK</v>
          </cell>
          <cell r="W48" t="str">
            <v>SOFT</v>
          </cell>
        </row>
        <row r="49">
          <cell r="F49" t="str">
            <v>T-LTWO</v>
          </cell>
          <cell r="G49" t="str">
            <v>SHORT</v>
          </cell>
          <cell r="H49">
            <v>3.125</v>
          </cell>
          <cell r="J49">
            <v>20.607701538461541</v>
          </cell>
          <cell r="K49">
            <v>-32500</v>
          </cell>
          <cell r="L49">
            <v>-669750.30000000005</v>
          </cell>
          <cell r="N49">
            <v>-101562.5</v>
          </cell>
          <cell r="O49">
            <v>1</v>
          </cell>
          <cell r="P49">
            <v>-0.21746469999999998</v>
          </cell>
          <cell r="S49" t="str">
            <v>STK</v>
          </cell>
          <cell r="W49" t="str">
            <v>SOFT</v>
          </cell>
        </row>
        <row r="50">
          <cell r="F50" t="str">
            <v>T-LVLT.SWAP</v>
          </cell>
          <cell r="G50" t="str">
            <v>SHORT</v>
          </cell>
          <cell r="H50">
            <v>59.75</v>
          </cell>
          <cell r="J50">
            <v>56.5</v>
          </cell>
          <cell r="K50">
            <v>-215000</v>
          </cell>
          <cell r="L50">
            <v>-12147500</v>
          </cell>
          <cell r="N50">
            <v>-12846250</v>
          </cell>
          <cell r="O50">
            <v>1</v>
          </cell>
          <cell r="P50">
            <v>-27.506287700000001</v>
          </cell>
          <cell r="S50" t="str">
            <v>STK</v>
          </cell>
          <cell r="W50" t="str">
            <v>INET</v>
          </cell>
        </row>
        <row r="51">
          <cell r="F51" t="str">
            <v>T-MPPP2</v>
          </cell>
          <cell r="G51" t="str">
            <v>SHORT</v>
          </cell>
          <cell r="H51">
            <v>34.125</v>
          </cell>
          <cell r="J51">
            <v>35.976587804878051</v>
          </cell>
          <cell r="K51">
            <v>-61500</v>
          </cell>
          <cell r="L51">
            <v>-2212560.15</v>
          </cell>
          <cell r="N51">
            <v>-2098687.5</v>
          </cell>
          <cell r="O51">
            <v>1</v>
          </cell>
          <cell r="P51">
            <v>-4.4936930000000013</v>
          </cell>
          <cell r="S51" t="str">
            <v>STK</v>
          </cell>
          <cell r="W51" t="str">
            <v>INET</v>
          </cell>
        </row>
        <row r="52">
          <cell r="F52" t="str">
            <v>T-OCA</v>
          </cell>
          <cell r="G52" t="str">
            <v>SHORT</v>
          </cell>
          <cell r="H52">
            <v>16.25</v>
          </cell>
          <cell r="J52">
            <v>17.64</v>
          </cell>
          <cell r="K52">
            <v>-150000</v>
          </cell>
          <cell r="L52">
            <v>-2646000</v>
          </cell>
          <cell r="N52">
            <v>-2437500</v>
          </cell>
          <cell r="O52">
            <v>1</v>
          </cell>
          <cell r="P52">
            <v>-5.2191555000000003</v>
          </cell>
          <cell r="S52" t="str">
            <v>STK</v>
          </cell>
          <cell r="W52" t="str">
            <v>HEAL</v>
          </cell>
        </row>
        <row r="53">
          <cell r="F53" t="str">
            <v>T-OVON</v>
          </cell>
          <cell r="G53" t="str">
            <v>SHORT</v>
          </cell>
          <cell r="H53">
            <v>1.4999999999999999E-2</v>
          </cell>
          <cell r="J53">
            <v>4.16717404577411</v>
          </cell>
          <cell r="K53">
            <v>-445492</v>
          </cell>
          <cell r="L53">
            <v>-1856442.7</v>
          </cell>
          <cell r="N53">
            <v>-6682.38</v>
          </cell>
          <cell r="O53">
            <v>1</v>
          </cell>
          <cell r="P53">
            <v>-1.430830000000001E-2</v>
          </cell>
          <cell r="S53" t="str">
            <v>STK</v>
          </cell>
          <cell r="W53" t="str">
            <v>TECH</v>
          </cell>
        </row>
        <row r="54">
          <cell r="F54" t="str">
            <v>T-PCNI</v>
          </cell>
          <cell r="G54" t="str">
            <v>SHORT</v>
          </cell>
          <cell r="H54">
            <v>0.125</v>
          </cell>
          <cell r="J54">
            <v>9.5652655776892423</v>
          </cell>
          <cell r="K54">
            <v>-251000</v>
          </cell>
          <cell r="L54">
            <v>-2400881.66</v>
          </cell>
          <cell r="N54">
            <v>-31375</v>
          </cell>
          <cell r="O54">
            <v>1</v>
          </cell>
          <cell r="P54">
            <v>-6.7179800000000012E-2</v>
          </cell>
          <cell r="S54" t="str">
            <v>STK</v>
          </cell>
          <cell r="W54" t="str">
            <v>HCIS</v>
          </cell>
        </row>
        <row r="55">
          <cell r="F55" t="str">
            <v>T-PHHC</v>
          </cell>
          <cell r="G55" t="str">
            <v>SHORT</v>
          </cell>
          <cell r="H55">
            <v>0.15</v>
          </cell>
          <cell r="J55">
            <v>11.085393442622951</v>
          </cell>
          <cell r="K55">
            <v>-91500</v>
          </cell>
          <cell r="L55">
            <v>-1014313.5</v>
          </cell>
          <cell r="N55">
            <v>-13725</v>
          </cell>
          <cell r="O55">
            <v>1</v>
          </cell>
          <cell r="P55">
            <v>-2.9388000000000004E-2</v>
          </cell>
          <cell r="S55" t="str">
            <v>STK</v>
          </cell>
          <cell r="W55" t="str">
            <v>NURH</v>
          </cell>
        </row>
        <row r="56">
          <cell r="F56" t="str">
            <v>T-QGENF</v>
          </cell>
          <cell r="G56" t="str">
            <v>SHORT</v>
          </cell>
          <cell r="H56">
            <v>43.75</v>
          </cell>
          <cell r="J56">
            <v>29.210987420382157</v>
          </cell>
          <cell r="K56">
            <v>-439600</v>
          </cell>
          <cell r="L56">
            <v>-12841150.069999997</v>
          </cell>
          <cell r="N56">
            <v>-19232500</v>
          </cell>
          <cell r="O56">
            <v>1</v>
          </cell>
          <cell r="P56">
            <v>-41.180475100000002</v>
          </cell>
          <cell r="S56" t="str">
            <v>STK</v>
          </cell>
          <cell r="W56" t="str">
            <v>MEDS</v>
          </cell>
        </row>
        <row r="57">
          <cell r="F57" t="str">
            <v>T-SAPE</v>
          </cell>
          <cell r="G57" t="str">
            <v>SHORT</v>
          </cell>
          <cell r="H57">
            <v>73</v>
          </cell>
          <cell r="J57">
            <v>75.27009057938966</v>
          </cell>
          <cell r="K57">
            <v>-226100</v>
          </cell>
          <cell r="L57">
            <v>-17018567.48</v>
          </cell>
          <cell r="N57">
            <v>-16505300</v>
          </cell>
          <cell r="O57">
            <v>1</v>
          </cell>
          <cell r="P57">
            <v>-35.341016299999993</v>
          </cell>
          <cell r="S57" t="str">
            <v>STK</v>
          </cell>
          <cell r="W57" t="str">
            <v>INFO</v>
          </cell>
        </row>
        <row r="58">
          <cell r="F58" t="str">
            <v>T-SCAI</v>
          </cell>
          <cell r="G58" t="str">
            <v>SHORT</v>
          </cell>
          <cell r="H58">
            <v>44.75</v>
          </cell>
          <cell r="J58">
            <v>38.003435799999998</v>
          </cell>
          <cell r="K58">
            <v>-400000</v>
          </cell>
          <cell r="L58">
            <v>-15201374.32</v>
          </cell>
          <cell r="N58">
            <v>-17900000</v>
          </cell>
          <cell r="O58">
            <v>1</v>
          </cell>
          <cell r="P58">
            <v>-38.327336399999993</v>
          </cell>
          <cell r="S58" t="str">
            <v>STK</v>
          </cell>
          <cell r="W58" t="str">
            <v>INET</v>
          </cell>
        </row>
        <row r="59">
          <cell r="F59" t="str">
            <v>T-SCHK</v>
          </cell>
          <cell r="G59" t="str">
            <v>SHORT</v>
          </cell>
          <cell r="H59">
            <v>2.625</v>
          </cell>
          <cell r="J59">
            <v>18.649378947368422</v>
          </cell>
          <cell r="K59">
            <v>-3800</v>
          </cell>
          <cell r="L59">
            <v>-70867.64</v>
          </cell>
          <cell r="N59">
            <v>-9975</v>
          </cell>
          <cell r="O59">
            <v>1</v>
          </cell>
          <cell r="P59">
            <v>-2.13584E-2</v>
          </cell>
          <cell r="S59" t="str">
            <v>STK</v>
          </cell>
          <cell r="W59" t="str">
            <v>MEDS</v>
          </cell>
        </row>
        <row r="60">
          <cell r="F60" t="str">
            <v>T-SEPR</v>
          </cell>
          <cell r="G60" t="str">
            <v>SHORT</v>
          </cell>
          <cell r="H60">
            <v>74.875</v>
          </cell>
          <cell r="J60">
            <v>85.026364999999998</v>
          </cell>
          <cell r="K60">
            <v>-10000</v>
          </cell>
          <cell r="L60">
            <v>-850263.65</v>
          </cell>
          <cell r="N60">
            <v>-748750</v>
          </cell>
          <cell r="O60">
            <v>1</v>
          </cell>
          <cell r="P60">
            <v>-1.6032175</v>
          </cell>
          <cell r="S60" t="str">
            <v>STK</v>
          </cell>
          <cell r="W60" t="str">
            <v>DRUG</v>
          </cell>
        </row>
        <row r="61">
          <cell r="F61" t="str">
            <v>T-SNRS</v>
          </cell>
          <cell r="G61" t="str">
            <v>SHORT</v>
          </cell>
          <cell r="H61">
            <v>4.25</v>
          </cell>
          <cell r="J61">
            <v>12.575719075000002</v>
          </cell>
          <cell r="K61">
            <v>-800000</v>
          </cell>
          <cell r="L61">
            <v>-10060575.260000002</v>
          </cell>
          <cell r="N61">
            <v>-3400000</v>
          </cell>
          <cell r="O61">
            <v>1</v>
          </cell>
          <cell r="P61">
            <v>-7.2800525999999994</v>
          </cell>
          <cell r="S61" t="str">
            <v>STK</v>
          </cell>
          <cell r="W61" t="str">
            <v>MEDS</v>
          </cell>
        </row>
        <row r="62">
          <cell r="F62" t="str">
            <v>T-SYSF</v>
          </cell>
          <cell r="G62" t="str">
            <v>SHORT</v>
          </cell>
          <cell r="H62">
            <v>0.11</v>
          </cell>
          <cell r="J62">
            <v>34.852287288135592</v>
          </cell>
          <cell r="K62">
            <v>-23600</v>
          </cell>
          <cell r="L62">
            <v>-822513.98</v>
          </cell>
          <cell r="N62">
            <v>-2596</v>
          </cell>
          <cell r="O62">
            <v>1</v>
          </cell>
          <cell r="P62">
            <v>-5.5584999999999992E-3</v>
          </cell>
          <cell r="S62" t="str">
            <v>STK</v>
          </cell>
          <cell r="W62" t="str">
            <v>SOFT</v>
          </cell>
        </row>
        <row r="63">
          <cell r="F63" t="str">
            <v>T-TCPI</v>
          </cell>
          <cell r="G63" t="str">
            <v>SHORT</v>
          </cell>
          <cell r="H63">
            <v>1.15625</v>
          </cell>
          <cell r="J63">
            <v>12.681829577464788</v>
          </cell>
          <cell r="K63">
            <v>-35500</v>
          </cell>
          <cell r="L63">
            <v>-450204.95</v>
          </cell>
          <cell r="N63">
            <v>-41046.875</v>
          </cell>
          <cell r="O63">
            <v>1</v>
          </cell>
          <cell r="P63">
            <v>-8.7889399999999993E-2</v>
          </cell>
          <cell r="S63" t="str">
            <v>STK</v>
          </cell>
          <cell r="W63" t="str">
            <v>MEDS</v>
          </cell>
        </row>
        <row r="64">
          <cell r="F64" t="str">
            <v>T-TPS</v>
          </cell>
          <cell r="G64" t="str">
            <v>SHORT</v>
          </cell>
          <cell r="H64">
            <v>1.375</v>
          </cell>
          <cell r="J64">
            <v>6.5190935389133617</v>
          </cell>
          <cell r="K64">
            <v>-340500</v>
          </cell>
          <cell r="L64">
            <v>-2219751.35</v>
          </cell>
          <cell r="N64">
            <v>-468187.5</v>
          </cell>
          <cell r="O64">
            <v>1</v>
          </cell>
          <cell r="P64">
            <v>-1.0024793999999997</v>
          </cell>
          <cell r="S64" t="str">
            <v>STK</v>
          </cell>
          <cell r="W64" t="str">
            <v>TECH</v>
          </cell>
        </row>
        <row r="65">
          <cell r="F65" t="str">
            <v>T-WEBS</v>
          </cell>
          <cell r="G65" t="str">
            <v>SHORT</v>
          </cell>
          <cell r="H65">
            <v>1E-3</v>
          </cell>
          <cell r="J65">
            <v>18.574375</v>
          </cell>
          <cell r="K65">
            <v>-2000</v>
          </cell>
          <cell r="L65">
            <v>-37148.75</v>
          </cell>
          <cell r="N65">
            <v>-2</v>
          </cell>
          <cell r="O65">
            <v>1</v>
          </cell>
          <cell r="P65">
            <v>-4.3000000000000003E-6</v>
          </cell>
          <cell r="S65" t="str">
            <v>STK</v>
          </cell>
          <cell r="W65" t="str">
            <v>TECH</v>
          </cell>
        </row>
        <row r="66">
          <cell r="F66" t="str">
            <v>T-BEV.IU</v>
          </cell>
          <cell r="G66" t="str">
            <v>SHORT</v>
          </cell>
          <cell r="H66">
            <v>0.125</v>
          </cell>
          <cell r="J66">
            <v>1.0132985999999997</v>
          </cell>
          <cell r="K66">
            <v>-6000</v>
          </cell>
          <cell r="L66">
            <v>-607979.16</v>
          </cell>
          <cell r="N66">
            <v>-75000</v>
          </cell>
          <cell r="O66">
            <v>100</v>
          </cell>
          <cell r="P66">
            <v>-0.16058940000000002</v>
          </cell>
          <cell r="S66" t="str">
            <v>CAL</v>
          </cell>
          <cell r="W66" t="str">
            <v>NURH</v>
          </cell>
        </row>
        <row r="67">
          <cell r="F67" t="str">
            <v>T-BXM.KE</v>
          </cell>
          <cell r="G67" t="str">
            <v>SHORT</v>
          </cell>
          <cell r="H67">
            <v>1.4375</v>
          </cell>
          <cell r="J67">
            <v>4.2974453103448278</v>
          </cell>
          <cell r="K67">
            <v>-1450</v>
          </cell>
          <cell r="L67">
            <v>-623129.56999999995</v>
          </cell>
          <cell r="N67">
            <v>-208437.5</v>
          </cell>
          <cell r="O67">
            <v>100</v>
          </cell>
          <cell r="P67">
            <v>-0.44630480000000006</v>
          </cell>
          <cell r="S67" t="str">
            <v>CAL</v>
          </cell>
          <cell r="W67" t="str">
            <v>DRUG</v>
          </cell>
        </row>
        <row r="68">
          <cell r="F68" t="str">
            <v>T-BXM.KU</v>
          </cell>
          <cell r="G68" t="str">
            <v>SHORT</v>
          </cell>
          <cell r="H68">
            <v>0.25</v>
          </cell>
          <cell r="J68">
            <v>7.6167221099434119</v>
          </cell>
          <cell r="K68">
            <v>-2474</v>
          </cell>
          <cell r="L68">
            <v>-1884377.05</v>
          </cell>
          <cell r="N68">
            <v>-61850</v>
          </cell>
          <cell r="O68">
            <v>100</v>
          </cell>
          <cell r="P68">
            <v>-0.13243270000000001</v>
          </cell>
          <cell r="S68" t="str">
            <v>CAL</v>
          </cell>
          <cell r="W68" t="str">
            <v>DRUG</v>
          </cell>
        </row>
        <row r="69">
          <cell r="F69" t="str">
            <v>T-ELQ.JV</v>
          </cell>
          <cell r="G69" t="str">
            <v>SHORT</v>
          </cell>
          <cell r="H69">
            <v>2.8125</v>
          </cell>
          <cell r="J69">
            <v>1.4699500000000001</v>
          </cell>
          <cell r="K69">
            <v>-100</v>
          </cell>
          <cell r="L69">
            <v>-14699.5</v>
          </cell>
          <cell r="N69">
            <v>-28125</v>
          </cell>
          <cell r="O69">
            <v>100</v>
          </cell>
          <cell r="P69">
            <v>-6.0220999999999997E-2</v>
          </cell>
          <cell r="S69" t="str">
            <v>CAL</v>
          </cell>
          <cell r="W69" t="str">
            <v>MEDS</v>
          </cell>
        </row>
        <row r="70">
          <cell r="F70" t="str">
            <v>T-KVQ.KB</v>
          </cell>
          <cell r="G70" t="str">
            <v>SHORT</v>
          </cell>
          <cell r="H70">
            <v>6.625</v>
          </cell>
          <cell r="J70">
            <v>2.5999121739130437</v>
          </cell>
          <cell r="K70">
            <v>-115</v>
          </cell>
          <cell r="L70">
            <v>-29898.99</v>
          </cell>
          <cell r="N70">
            <v>-76187.5</v>
          </cell>
          <cell r="O70">
            <v>100</v>
          </cell>
          <cell r="P70">
            <v>-0.1631321</v>
          </cell>
          <cell r="S70" t="str">
            <v>CAL</v>
          </cell>
          <cell r="W70" t="str">
            <v>MEDS</v>
          </cell>
        </row>
        <row r="71">
          <cell r="F71" t="str">
            <v>T-KVQ.KC</v>
          </cell>
          <cell r="G71" t="str">
            <v>SHORT</v>
          </cell>
          <cell r="H71">
            <v>3.25</v>
          </cell>
          <cell r="J71">
            <v>2.3471797188755019</v>
          </cell>
          <cell r="K71">
            <v>-2490</v>
          </cell>
          <cell r="L71">
            <v>-584447.75</v>
          </cell>
          <cell r="N71">
            <v>-809250</v>
          </cell>
          <cell r="O71">
            <v>100</v>
          </cell>
          <cell r="P71">
            <v>-1.7327596000000001</v>
          </cell>
          <cell r="S71" t="str">
            <v>CAL</v>
          </cell>
          <cell r="W71" t="str">
            <v>MEDS</v>
          </cell>
        </row>
        <row r="72">
          <cell r="F72" t="str">
            <v>T-KVQ.KE</v>
          </cell>
          <cell r="G72" t="str">
            <v>SHORT</v>
          </cell>
          <cell r="H72">
            <v>0.75</v>
          </cell>
          <cell r="J72">
            <v>4.0948624000000002</v>
          </cell>
          <cell r="K72">
            <v>-500</v>
          </cell>
          <cell r="L72">
            <v>-204743.12</v>
          </cell>
          <cell r="N72">
            <v>-37500</v>
          </cell>
          <cell r="O72">
            <v>100</v>
          </cell>
          <cell r="P72">
            <v>-8.0294699999999997E-2</v>
          </cell>
          <cell r="S72" t="str">
            <v>CAL</v>
          </cell>
          <cell r="W72" t="str">
            <v>MEDS</v>
          </cell>
        </row>
        <row r="73">
          <cell r="F73" t="str">
            <v>T-KVQ.KV</v>
          </cell>
          <cell r="G73" t="str">
            <v>SHORT</v>
          </cell>
          <cell r="H73">
            <v>4.375</v>
          </cell>
          <cell r="J73">
            <v>2.4724164000000002</v>
          </cell>
          <cell r="K73">
            <v>-500</v>
          </cell>
          <cell r="L73">
            <v>-123620.82</v>
          </cell>
          <cell r="N73">
            <v>-218750</v>
          </cell>
          <cell r="O73">
            <v>100</v>
          </cell>
          <cell r="P73">
            <v>-0.46838570000000002</v>
          </cell>
          <cell r="S73" t="str">
            <v>CAL</v>
          </cell>
          <cell r="W73" t="str">
            <v>MEDS</v>
          </cell>
        </row>
        <row r="74">
          <cell r="F74" t="str">
            <v>T-KVQ.KW</v>
          </cell>
          <cell r="G74" t="str">
            <v>SHORT</v>
          </cell>
          <cell r="H74">
            <v>2.375</v>
          </cell>
          <cell r="J74">
            <v>2.8074053999999999</v>
          </cell>
          <cell r="K74">
            <v>-1000</v>
          </cell>
          <cell r="L74">
            <v>-280740.53999999998</v>
          </cell>
          <cell r="N74">
            <v>-237500</v>
          </cell>
          <cell r="O74">
            <v>100</v>
          </cell>
          <cell r="P74">
            <v>-0.50853300000000001</v>
          </cell>
          <cell r="S74" t="str">
            <v>CAL</v>
          </cell>
          <cell r="W74" t="str">
            <v>MEDS</v>
          </cell>
        </row>
        <row r="75">
          <cell r="F75" t="str">
            <v>T-KVQ.KX</v>
          </cell>
          <cell r="G75" t="str">
            <v>SHORT</v>
          </cell>
          <cell r="H75">
            <v>1.125</v>
          </cell>
          <cell r="J75">
            <v>4.1982052755905501</v>
          </cell>
          <cell r="K75">
            <v>-1270</v>
          </cell>
          <cell r="L75">
            <v>-533172.06999999995</v>
          </cell>
          <cell r="N75">
            <v>-142875</v>
          </cell>
          <cell r="O75">
            <v>100</v>
          </cell>
          <cell r="P75">
            <v>-0.30592269999999994</v>
          </cell>
          <cell r="S75" t="str">
            <v>CAL</v>
          </cell>
          <cell r="W75" t="str">
            <v>MEDS</v>
          </cell>
        </row>
        <row r="76">
          <cell r="F76" t="str">
            <v>T-MME.IV</v>
          </cell>
          <cell r="G76" t="str">
            <v>SHORT</v>
          </cell>
          <cell r="H76">
            <v>0.25</v>
          </cell>
          <cell r="J76">
            <v>2.0949290999999999</v>
          </cell>
          <cell r="K76">
            <v>-1000</v>
          </cell>
          <cell r="L76">
            <v>-209492.91</v>
          </cell>
          <cell r="N76">
            <v>-25000</v>
          </cell>
          <cell r="O76">
            <v>100</v>
          </cell>
          <cell r="P76">
            <v>-5.3529800000000002E-2</v>
          </cell>
          <cell r="S76" t="str">
            <v>CAL</v>
          </cell>
          <cell r="W76" t="str">
            <v>HMOS</v>
          </cell>
        </row>
        <row r="77">
          <cell r="F77" t="str">
            <v>T-QPE.IN</v>
          </cell>
          <cell r="G77" t="str">
            <v>SHORT</v>
          </cell>
          <cell r="H77">
            <v>6</v>
          </cell>
          <cell r="J77">
            <v>4.4948490000000003</v>
          </cell>
          <cell r="K77">
            <v>-500</v>
          </cell>
          <cell r="L77">
            <v>-224742.45</v>
          </cell>
          <cell r="N77">
            <v>-300000</v>
          </cell>
          <cell r="O77">
            <v>100</v>
          </cell>
          <cell r="P77">
            <v>-0.64235759999999997</v>
          </cell>
          <cell r="S77" t="str">
            <v>CAL</v>
          </cell>
          <cell r="W77" t="str">
            <v>INFO</v>
          </cell>
        </row>
        <row r="78">
          <cell r="F78" t="str">
            <v>T-BEV.UU</v>
          </cell>
          <cell r="G78" t="str">
            <v>SHORT</v>
          </cell>
          <cell r="H78">
            <v>2.5</v>
          </cell>
          <cell r="J78">
            <v>0.54248124248496998</v>
          </cell>
          <cell r="K78">
            <v>-4990</v>
          </cell>
          <cell r="L78">
            <v>-270698.14</v>
          </cell>
          <cell r="N78">
            <v>-1247500</v>
          </cell>
          <cell r="O78">
            <v>100</v>
          </cell>
          <cell r="P78">
            <v>-2.6711369999999999</v>
          </cell>
          <cell r="S78" t="str">
            <v>PUT</v>
          </cell>
          <cell r="W78" t="str">
            <v>NURH</v>
          </cell>
        </row>
        <row r="79">
          <cell r="F79" t="str">
            <v>T-CENL.P16</v>
          </cell>
          <cell r="G79" t="str">
            <v>SHORT</v>
          </cell>
          <cell r="H79">
            <v>0</v>
          </cell>
          <cell r="J79">
            <v>1</v>
          </cell>
          <cell r="K79">
            <v>-4780</v>
          </cell>
          <cell r="L79">
            <v>-478000</v>
          </cell>
          <cell r="N79">
            <v>0</v>
          </cell>
          <cell r="O79">
            <v>100</v>
          </cell>
          <cell r="P79">
            <v>0</v>
          </cell>
          <cell r="S79" t="str">
            <v>PUT</v>
          </cell>
          <cell r="W79" t="str">
            <v>TECH</v>
          </cell>
        </row>
        <row r="80">
          <cell r="F80" t="str">
            <v>T-AEN</v>
          </cell>
          <cell r="G80" t="str">
            <v>LONG</v>
          </cell>
          <cell r="H80">
            <v>14</v>
          </cell>
          <cell r="J80">
            <v>14.525547545454547</v>
          </cell>
          <cell r="K80">
            <v>550000</v>
          </cell>
          <cell r="L80">
            <v>7989051.1500000004</v>
          </cell>
          <cell r="N80">
            <v>7700000</v>
          </cell>
          <cell r="O80">
            <v>1</v>
          </cell>
          <cell r="P80">
            <v>16.487178399999998</v>
          </cell>
          <cell r="S80" t="str">
            <v>STK</v>
          </cell>
          <cell r="W80" t="str">
            <v>ENTM</v>
          </cell>
        </row>
        <row r="81">
          <cell r="F81" t="str">
            <v>T-AK</v>
          </cell>
          <cell r="G81" t="str">
            <v>LONG</v>
          </cell>
          <cell r="H81">
            <v>15.25</v>
          </cell>
          <cell r="J81">
            <v>15.4094</v>
          </cell>
          <cell r="K81">
            <v>100000</v>
          </cell>
          <cell r="L81">
            <v>1540940</v>
          </cell>
          <cell r="N81">
            <v>1525000</v>
          </cell>
          <cell r="O81">
            <v>1</v>
          </cell>
          <cell r="P81">
            <v>3.2653178</v>
          </cell>
          <cell r="S81" t="str">
            <v>STK</v>
          </cell>
          <cell r="W81" t="str">
            <v>BROD</v>
          </cell>
        </row>
        <row r="82">
          <cell r="F82" t="str">
            <v>T-CKE</v>
          </cell>
          <cell r="G82" t="str">
            <v>LONG</v>
          </cell>
          <cell r="H82">
            <v>13.5</v>
          </cell>
          <cell r="J82">
            <v>13.510056976097832</v>
          </cell>
          <cell r="K82">
            <v>179900</v>
          </cell>
          <cell r="L82">
            <v>2430459.25</v>
          </cell>
          <cell r="N82">
            <v>2428650</v>
          </cell>
          <cell r="O82">
            <v>1</v>
          </cell>
          <cell r="P82">
            <v>5.2002059000000003</v>
          </cell>
          <cell r="S82" t="str">
            <v>STK</v>
          </cell>
          <cell r="W82" t="str">
            <v>ENTM</v>
          </cell>
        </row>
        <row r="83">
          <cell r="F83" t="str">
            <v>T-CWG.SWAP</v>
          </cell>
          <cell r="G83" t="str">
            <v>LONG</v>
          </cell>
          <cell r="H83">
            <v>13.25</v>
          </cell>
          <cell r="J83">
            <v>12.375</v>
          </cell>
          <cell r="K83">
            <v>225000</v>
          </cell>
          <cell r="L83">
            <v>2784375</v>
          </cell>
          <cell r="N83">
            <v>2981250</v>
          </cell>
          <cell r="O83">
            <v>1</v>
          </cell>
          <cell r="P83">
            <v>6.3834286000000002</v>
          </cell>
          <cell r="S83" t="str">
            <v>STK</v>
          </cell>
          <cell r="W83" t="str">
            <v>BROD</v>
          </cell>
        </row>
        <row r="84">
          <cell r="F84" t="str">
            <v>T-DISH</v>
          </cell>
          <cell r="G84" t="str">
            <v>LONG</v>
          </cell>
          <cell r="H84">
            <v>83.625</v>
          </cell>
          <cell r="J84">
            <v>9.0603349999999985</v>
          </cell>
          <cell r="K84">
            <v>140000</v>
          </cell>
          <cell r="L84">
            <v>1268446.8999999999</v>
          </cell>
          <cell r="N84">
            <v>11707500</v>
          </cell>
          <cell r="O84">
            <v>1</v>
          </cell>
          <cell r="P84">
            <v>25.068005200000002</v>
          </cell>
          <cell r="S84" t="str">
            <v>STK</v>
          </cell>
          <cell r="W84" t="str">
            <v>MEDA</v>
          </cell>
        </row>
        <row r="85">
          <cell r="F85" t="str">
            <v>T-GMH</v>
          </cell>
          <cell r="G85" t="str">
            <v>LONG</v>
          </cell>
          <cell r="H85">
            <v>51.625</v>
          </cell>
          <cell r="J85">
            <v>23.16707421359223</v>
          </cell>
          <cell r="K85">
            <v>515000</v>
          </cell>
          <cell r="L85">
            <v>11931043.219999999</v>
          </cell>
          <cell r="N85">
            <v>26586875</v>
          </cell>
          <cell r="O85">
            <v>1</v>
          </cell>
          <cell r="P85">
            <v>56.927604299999999</v>
          </cell>
          <cell r="S85" t="str">
            <v>STK</v>
          </cell>
          <cell r="W85" t="str">
            <v>MEDA</v>
          </cell>
        </row>
        <row r="86">
          <cell r="F86" t="str">
            <v>T-GZSP</v>
          </cell>
          <cell r="G86" t="str">
            <v>LONG</v>
          </cell>
          <cell r="H86">
            <v>6.5</v>
          </cell>
          <cell r="J86">
            <v>5.0066774181818179</v>
          </cell>
          <cell r="K86">
            <v>550000</v>
          </cell>
          <cell r="L86">
            <v>2753672.58</v>
          </cell>
          <cell r="N86">
            <v>3575000</v>
          </cell>
          <cell r="O86">
            <v>1</v>
          </cell>
          <cell r="P86">
            <v>7.6547612000000003</v>
          </cell>
          <cell r="S86" t="str">
            <v>STK</v>
          </cell>
          <cell r="W86" t="str">
            <v>MEDS</v>
          </cell>
        </row>
        <row r="87">
          <cell r="F87" t="str">
            <v>T-HLYW</v>
          </cell>
          <cell r="G87" t="str">
            <v>LONG</v>
          </cell>
          <cell r="H87">
            <v>13.5625</v>
          </cell>
          <cell r="J87">
            <v>15.875670822222222</v>
          </cell>
          <cell r="K87">
            <v>900000</v>
          </cell>
          <cell r="L87">
            <v>14288103.74</v>
          </cell>
          <cell r="N87">
            <v>12206250</v>
          </cell>
          <cell r="O87">
            <v>1</v>
          </cell>
          <cell r="P87">
            <v>26.135925200000006</v>
          </cell>
          <cell r="S87" t="str">
            <v>STK</v>
          </cell>
          <cell r="W87" t="str">
            <v>ENTM</v>
          </cell>
        </row>
        <row r="88">
          <cell r="F88" t="str">
            <v>T-HTV</v>
          </cell>
          <cell r="G88" t="str">
            <v>LONG</v>
          </cell>
          <cell r="H88">
            <v>25.3125</v>
          </cell>
          <cell r="J88">
            <v>23.280948363636362</v>
          </cell>
          <cell r="K88">
            <v>275000</v>
          </cell>
          <cell r="L88">
            <v>6402260.7999999998</v>
          </cell>
          <cell r="N88">
            <v>6960937.5</v>
          </cell>
          <cell r="O88">
            <v>1</v>
          </cell>
          <cell r="P88">
            <v>14.904703699999999</v>
          </cell>
          <cell r="S88" t="str">
            <v>STK</v>
          </cell>
          <cell r="W88" t="str">
            <v>BROD</v>
          </cell>
        </row>
        <row r="89">
          <cell r="F89" t="str">
            <v>T-LNET</v>
          </cell>
          <cell r="G89" t="str">
            <v>LONG</v>
          </cell>
          <cell r="H89">
            <v>14.375</v>
          </cell>
          <cell r="J89">
            <v>8.5812488800000004</v>
          </cell>
          <cell r="K89">
            <v>500000</v>
          </cell>
          <cell r="L89">
            <v>4290624.4400000004</v>
          </cell>
          <cell r="N89">
            <v>7187500</v>
          </cell>
          <cell r="O89">
            <v>1</v>
          </cell>
          <cell r="P89">
            <v>15.389817399999998</v>
          </cell>
          <cell r="S89" t="str">
            <v>STK</v>
          </cell>
          <cell r="W89" t="str">
            <v>MEDA</v>
          </cell>
        </row>
        <row r="90">
          <cell r="F90" t="str">
            <v>T-PCLN2</v>
          </cell>
          <cell r="G90" t="str">
            <v>LONG</v>
          </cell>
          <cell r="H90">
            <v>68.125</v>
          </cell>
          <cell r="J90">
            <v>97.264727777777779</v>
          </cell>
          <cell r="K90">
            <v>18000</v>
          </cell>
          <cell r="L90">
            <v>1750765.1</v>
          </cell>
          <cell r="N90">
            <v>1226250</v>
          </cell>
          <cell r="O90">
            <v>1</v>
          </cell>
          <cell r="P90">
            <v>2.6256366</v>
          </cell>
          <cell r="S90" t="str">
            <v>STK</v>
          </cell>
          <cell r="W90" t="str">
            <v>INET</v>
          </cell>
        </row>
        <row r="91">
          <cell r="F91" t="str">
            <v>T-PGTV</v>
          </cell>
          <cell r="G91" t="str">
            <v>LONG</v>
          </cell>
          <cell r="H91">
            <v>42</v>
          </cell>
          <cell r="J91">
            <v>21.855525957894741</v>
          </cell>
          <cell r="K91">
            <v>950000</v>
          </cell>
          <cell r="L91">
            <v>20762749.660000004</v>
          </cell>
          <cell r="N91">
            <v>39900000</v>
          </cell>
          <cell r="O91">
            <v>1</v>
          </cell>
          <cell r="P91">
            <v>85.433560500000027</v>
          </cell>
          <cell r="S91" t="str">
            <v>STK</v>
          </cell>
          <cell r="W91" t="str">
            <v>MEDA</v>
          </cell>
        </row>
        <row r="92">
          <cell r="F92" t="str">
            <v>T-PIXR</v>
          </cell>
          <cell r="G92" t="str">
            <v>LONG</v>
          </cell>
          <cell r="H92">
            <v>34.0625</v>
          </cell>
          <cell r="J92">
            <v>40.001378174603168</v>
          </cell>
          <cell r="K92">
            <v>252000</v>
          </cell>
          <cell r="L92">
            <v>10080347.299999999</v>
          </cell>
          <cell r="N92">
            <v>8583750</v>
          </cell>
          <cell r="O92">
            <v>1</v>
          </cell>
          <cell r="P92">
            <v>18.379457099999996</v>
          </cell>
          <cell r="S92" t="str">
            <v>STK</v>
          </cell>
          <cell r="W92" t="str">
            <v>ENTM</v>
          </cell>
        </row>
        <row r="93">
          <cell r="F93" t="str">
            <v>T-TSATA</v>
          </cell>
          <cell r="G93" t="str">
            <v>LONG</v>
          </cell>
          <cell r="H93">
            <v>3.5625</v>
          </cell>
          <cell r="J93">
            <v>1.3137083655083654</v>
          </cell>
          <cell r="K93">
            <v>777000</v>
          </cell>
          <cell r="L93">
            <v>1020751.4</v>
          </cell>
          <cell r="N93">
            <v>2768062.5</v>
          </cell>
          <cell r="O93">
            <v>1</v>
          </cell>
          <cell r="P93">
            <v>5.9269533000000001</v>
          </cell>
          <cell r="S93" t="str">
            <v>STK</v>
          </cell>
          <cell r="W93" t="str">
            <v>ENTM</v>
          </cell>
        </row>
        <row r="94">
          <cell r="F94" t="str">
            <v>T-TUNE</v>
          </cell>
          <cell r="G94" t="str">
            <v>LONG</v>
          </cell>
          <cell r="H94">
            <v>18</v>
          </cell>
          <cell r="J94">
            <v>18.045002</v>
          </cell>
          <cell r="K94">
            <v>10000</v>
          </cell>
          <cell r="L94">
            <v>180450.02</v>
          </cell>
          <cell r="N94">
            <v>180000</v>
          </cell>
          <cell r="O94">
            <v>1</v>
          </cell>
          <cell r="P94">
            <v>0.3854146</v>
          </cell>
          <cell r="S94" t="str">
            <v>STK</v>
          </cell>
          <cell r="W94" t="str">
            <v>INET</v>
          </cell>
        </row>
        <row r="95">
          <cell r="F95" t="str">
            <v>T-UVN</v>
          </cell>
          <cell r="G95" t="str">
            <v>LONG</v>
          </cell>
          <cell r="H95">
            <v>74.0625</v>
          </cell>
          <cell r="J95">
            <v>28.083871818181816</v>
          </cell>
          <cell r="K95">
            <v>165000</v>
          </cell>
          <cell r="L95">
            <v>4633838.8499999996</v>
          </cell>
          <cell r="N95">
            <v>12220312.5</v>
          </cell>
          <cell r="O95">
            <v>1</v>
          </cell>
          <cell r="P95">
            <v>26.166035300000001</v>
          </cell>
          <cell r="S95" t="str">
            <v>STK</v>
          </cell>
          <cell r="W95" t="str">
            <v>BROD</v>
          </cell>
        </row>
        <row r="96">
          <cell r="F96" t="str">
            <v>T-AMTD</v>
          </cell>
          <cell r="G96" t="str">
            <v>SHORT</v>
          </cell>
          <cell r="H96">
            <v>20.375</v>
          </cell>
          <cell r="J96">
            <v>30.077685304948236</v>
          </cell>
          <cell r="K96">
            <v>-869000</v>
          </cell>
          <cell r="L96">
            <v>-26137508.530000016</v>
          </cell>
          <cell r="N96">
            <v>-17705875</v>
          </cell>
          <cell r="O96">
            <v>1</v>
          </cell>
          <cell r="P96">
            <v>-37.911678000000016</v>
          </cell>
          <cell r="S96" t="str">
            <v>STK</v>
          </cell>
          <cell r="W96" t="str">
            <v>INET</v>
          </cell>
        </row>
        <row r="97">
          <cell r="F97" t="str">
            <v>T-CKE</v>
          </cell>
          <cell r="G97" t="str">
            <v>SHORT</v>
          </cell>
          <cell r="H97">
            <v>13.5</v>
          </cell>
          <cell r="J97">
            <v>22.850108337965533</v>
          </cell>
          <cell r="K97">
            <v>-179900</v>
          </cell>
          <cell r="L97">
            <v>-4110734.49</v>
          </cell>
          <cell r="N97">
            <v>-2428650</v>
          </cell>
          <cell r="O97">
            <v>1</v>
          </cell>
          <cell r="P97">
            <v>-5.200206200000002</v>
          </cell>
          <cell r="S97" t="str">
            <v>STK</v>
          </cell>
          <cell r="W97" t="str">
            <v>ENTM</v>
          </cell>
        </row>
        <row r="98">
          <cell r="F98" t="str">
            <v>T-DISH</v>
          </cell>
          <cell r="G98" t="str">
            <v>SHORT</v>
          </cell>
          <cell r="H98">
            <v>83.625</v>
          </cell>
          <cell r="J98">
            <v>27.761399000000001</v>
          </cell>
          <cell r="K98">
            <v>-140000</v>
          </cell>
          <cell r="L98">
            <v>-3886595.86</v>
          </cell>
          <cell r="N98">
            <v>-11707500</v>
          </cell>
          <cell r="O98">
            <v>1</v>
          </cell>
          <cell r="P98">
            <v>-25.068005299999999</v>
          </cell>
          <cell r="S98" t="str">
            <v>STK</v>
          </cell>
          <cell r="W98" t="str">
            <v>MEDA</v>
          </cell>
        </row>
        <row r="99">
          <cell r="F99" t="str">
            <v>T-FBR</v>
          </cell>
          <cell r="G99" t="str">
            <v>SHORT</v>
          </cell>
          <cell r="H99">
            <v>6.875</v>
          </cell>
          <cell r="J99">
            <v>13.610012549019613</v>
          </cell>
          <cell r="K99">
            <v>-255000</v>
          </cell>
          <cell r="L99">
            <v>-3470553.2</v>
          </cell>
          <cell r="N99">
            <v>-1753125</v>
          </cell>
          <cell r="O99">
            <v>1</v>
          </cell>
          <cell r="P99">
            <v>-3.7537770999999998</v>
          </cell>
          <cell r="S99" t="str">
            <v>STK</v>
          </cell>
          <cell r="W99" t="str">
            <v>INET</v>
          </cell>
        </row>
        <row r="100">
          <cell r="F100" t="str">
            <v>T-GMH</v>
          </cell>
          <cell r="G100" t="str">
            <v>SHORT</v>
          </cell>
          <cell r="H100">
            <v>51.625</v>
          </cell>
          <cell r="J100">
            <v>59.240669242718447</v>
          </cell>
          <cell r="K100">
            <v>-515000</v>
          </cell>
          <cell r="L100">
            <v>-30508944.66</v>
          </cell>
          <cell r="N100">
            <v>-26586875</v>
          </cell>
          <cell r="O100">
            <v>1</v>
          </cell>
          <cell r="P100">
            <v>-56.9276038</v>
          </cell>
          <cell r="S100" t="str">
            <v>STK</v>
          </cell>
          <cell r="W100" t="str">
            <v>MEDA</v>
          </cell>
        </row>
        <row r="101">
          <cell r="F101" t="str">
            <v>T-HTV</v>
          </cell>
          <cell r="G101" t="str">
            <v>SHORT</v>
          </cell>
          <cell r="H101">
            <v>25.3125</v>
          </cell>
          <cell r="J101">
            <v>31.823270690909094</v>
          </cell>
          <cell r="K101">
            <v>-275000</v>
          </cell>
          <cell r="L101">
            <v>-8751399.4400000013</v>
          </cell>
          <cell r="N101">
            <v>-6960937.5</v>
          </cell>
          <cell r="O101">
            <v>1</v>
          </cell>
          <cell r="P101">
            <v>-14.904703699999997</v>
          </cell>
          <cell r="S101" t="str">
            <v>STK</v>
          </cell>
          <cell r="W101" t="str">
            <v>BROD</v>
          </cell>
        </row>
        <row r="102">
          <cell r="F102" t="str">
            <v>T-MPPP</v>
          </cell>
          <cell r="G102" t="str">
            <v>SHORT</v>
          </cell>
          <cell r="H102">
            <v>34.125</v>
          </cell>
          <cell r="J102">
            <v>35.976587804878051</v>
          </cell>
          <cell r="K102">
            <v>-61500</v>
          </cell>
          <cell r="L102">
            <v>-2212560.15</v>
          </cell>
          <cell r="N102">
            <v>-2098687.5</v>
          </cell>
          <cell r="O102">
            <v>1</v>
          </cell>
          <cell r="P102">
            <v>-4.4936930000000013</v>
          </cell>
          <cell r="S102" t="str">
            <v>STK</v>
          </cell>
          <cell r="W102" t="str">
            <v>INET</v>
          </cell>
        </row>
        <row r="103">
          <cell r="F103" t="str">
            <v>T-NDB</v>
          </cell>
          <cell r="G103" t="str">
            <v>SHORT</v>
          </cell>
          <cell r="H103">
            <v>30.5</v>
          </cell>
          <cell r="J103">
            <v>34.925950153846159</v>
          </cell>
          <cell r="K103">
            <v>-65000</v>
          </cell>
          <cell r="L103">
            <v>-2270186.7599999998</v>
          </cell>
          <cell r="N103">
            <v>-1982500</v>
          </cell>
          <cell r="O103">
            <v>1</v>
          </cell>
          <cell r="P103">
            <v>-4.2449130999999998</v>
          </cell>
          <cell r="S103" t="str">
            <v>STK</v>
          </cell>
          <cell r="W103" t="str">
            <v>INET</v>
          </cell>
        </row>
        <row r="104">
          <cell r="F104" t="str">
            <v>T-PCLN2</v>
          </cell>
          <cell r="G104" t="str">
            <v>SHORT</v>
          </cell>
          <cell r="H104">
            <v>68.125</v>
          </cell>
          <cell r="J104">
            <v>125.93080077586204</v>
          </cell>
          <cell r="K104">
            <v>-116000</v>
          </cell>
          <cell r="L104">
            <v>-14607972.889999997</v>
          </cell>
          <cell r="N104">
            <v>-7902500</v>
          </cell>
          <cell r="O104">
            <v>1</v>
          </cell>
          <cell r="P104">
            <v>-16.920769600000011</v>
          </cell>
          <cell r="S104" t="str">
            <v>STK</v>
          </cell>
          <cell r="W104" t="str">
            <v>INET</v>
          </cell>
        </row>
        <row r="105">
          <cell r="F105" t="str">
            <v>T-PIXR</v>
          </cell>
          <cell r="G105" t="str">
            <v>SHORT</v>
          </cell>
          <cell r="H105">
            <v>34.0625</v>
          </cell>
          <cell r="J105">
            <v>32.299088649999995</v>
          </cell>
          <cell r="K105">
            <v>-200000</v>
          </cell>
          <cell r="L105">
            <v>-6459817.7299999995</v>
          </cell>
          <cell r="N105">
            <v>-6812500</v>
          </cell>
          <cell r="O105">
            <v>1</v>
          </cell>
          <cell r="P105">
            <v>-14.586870899999989</v>
          </cell>
          <cell r="S105" t="str">
            <v>STK</v>
          </cell>
          <cell r="W105" t="str">
            <v>ENTM</v>
          </cell>
        </row>
        <row r="106">
          <cell r="F106" t="str">
            <v>T-PLA</v>
          </cell>
          <cell r="G106" t="str">
            <v>SHORT</v>
          </cell>
          <cell r="H106">
            <v>21.0625</v>
          </cell>
          <cell r="J106">
            <v>32.655134750000002</v>
          </cell>
          <cell r="K106">
            <v>-40000</v>
          </cell>
          <cell r="L106">
            <v>-1306205.3899999999</v>
          </cell>
          <cell r="N106">
            <v>-842500</v>
          </cell>
          <cell r="O106">
            <v>1</v>
          </cell>
          <cell r="P106">
            <v>-1.8039543</v>
          </cell>
          <cell r="S106" t="str">
            <v>STK</v>
          </cell>
          <cell r="W106" t="str">
            <v>ENTM</v>
          </cell>
        </row>
        <row r="107">
          <cell r="F107" t="str">
            <v>T-TSATA</v>
          </cell>
          <cell r="G107" t="str">
            <v>SHORT</v>
          </cell>
          <cell r="H107">
            <v>3.5625</v>
          </cell>
          <cell r="J107">
            <v>6.1752203301237962</v>
          </cell>
          <cell r="K107">
            <v>-727000</v>
          </cell>
          <cell r="L107">
            <v>-4489385.18</v>
          </cell>
          <cell r="N107">
            <v>-2589937.5</v>
          </cell>
          <cell r="O107">
            <v>1</v>
          </cell>
          <cell r="P107">
            <v>-5.5455534000000002</v>
          </cell>
          <cell r="S107" t="str">
            <v>STK</v>
          </cell>
          <cell r="W107" t="str">
            <v>ENTM</v>
          </cell>
        </row>
        <row r="108">
          <cell r="F108" t="str">
            <v>T-TUNE</v>
          </cell>
          <cell r="G108" t="str">
            <v>SHORT</v>
          </cell>
          <cell r="H108">
            <v>18</v>
          </cell>
          <cell r="J108">
            <v>44.573100666666654</v>
          </cell>
          <cell r="K108">
            <v>-60000</v>
          </cell>
          <cell r="L108">
            <v>-2674386.04</v>
          </cell>
          <cell r="N108">
            <v>-1080000</v>
          </cell>
          <cell r="O108">
            <v>1</v>
          </cell>
          <cell r="P108">
            <v>-2.3124875</v>
          </cell>
          <cell r="S108" t="str">
            <v>STK</v>
          </cell>
          <cell r="W108" t="str">
            <v>INET</v>
          </cell>
        </row>
        <row r="109">
          <cell r="F109" t="str">
            <v>T-UVN</v>
          </cell>
          <cell r="G109" t="str">
            <v>SHORT</v>
          </cell>
          <cell r="H109">
            <v>74.0625</v>
          </cell>
          <cell r="J109">
            <v>67.295142521739137</v>
          </cell>
          <cell r="K109">
            <v>-115000</v>
          </cell>
          <cell r="L109">
            <v>-7738941.3900000006</v>
          </cell>
          <cell r="N109">
            <v>-8517187.5</v>
          </cell>
          <cell r="O109">
            <v>1</v>
          </cell>
          <cell r="P109">
            <v>-18.2369336</v>
          </cell>
          <cell r="S109" t="str">
            <v>STK</v>
          </cell>
          <cell r="W109" t="str">
            <v>BROD</v>
          </cell>
        </row>
        <row r="110">
          <cell r="F110" t="str">
            <v>T-WITC</v>
          </cell>
          <cell r="G110" t="str">
            <v>SHORT</v>
          </cell>
          <cell r="H110">
            <v>19.375</v>
          </cell>
          <cell r="J110">
            <v>35.351849431818181</v>
          </cell>
          <cell r="K110">
            <v>-52800</v>
          </cell>
          <cell r="L110">
            <v>-1866577.65</v>
          </cell>
          <cell r="N110">
            <v>-1023000</v>
          </cell>
          <cell r="O110">
            <v>1</v>
          </cell>
          <cell r="P110">
            <v>-2.1904394999999997</v>
          </cell>
          <cell r="S110" t="str">
            <v>STK</v>
          </cell>
          <cell r="W110" t="str">
            <v>INET</v>
          </cell>
        </row>
        <row r="111">
          <cell r="F111" t="str">
            <v>T-TQA.KD</v>
          </cell>
          <cell r="G111" t="str">
            <v>SHORT</v>
          </cell>
          <cell r="H111">
            <v>4</v>
          </cell>
          <cell r="J111">
            <v>5.9698000000000002</v>
          </cell>
          <cell r="K111">
            <v>-250</v>
          </cell>
          <cell r="L111">
            <v>-149245</v>
          </cell>
          <cell r="N111">
            <v>-100000</v>
          </cell>
          <cell r="O111">
            <v>100</v>
          </cell>
          <cell r="P111">
            <v>-0.21411920000000001</v>
          </cell>
          <cell r="S111" t="str">
            <v>CAL</v>
          </cell>
          <cell r="W111" t="str">
            <v>INET</v>
          </cell>
        </row>
        <row r="112">
          <cell r="F112" t="str">
            <v>T-ALK</v>
          </cell>
          <cell r="G112" t="str">
            <v>LONG</v>
          </cell>
          <cell r="H112">
            <v>43.25</v>
          </cell>
          <cell r="J112">
            <v>17.976155555555554</v>
          </cell>
          <cell r="K112">
            <v>225000</v>
          </cell>
          <cell r="L112">
            <v>4044635</v>
          </cell>
          <cell r="N112">
            <v>9731250</v>
          </cell>
          <cell r="O112">
            <v>1</v>
          </cell>
          <cell r="P112">
            <v>20.836474599999995</v>
          </cell>
          <cell r="S112" t="str">
            <v>STK</v>
          </cell>
          <cell r="W112" t="str">
            <v>AIRL</v>
          </cell>
        </row>
        <row r="113">
          <cell r="F113" t="str">
            <v>T-AMTR</v>
          </cell>
          <cell r="G113" t="str">
            <v>LONG</v>
          </cell>
          <cell r="H113">
            <v>20</v>
          </cell>
          <cell r="J113">
            <v>15.056709036827195</v>
          </cell>
          <cell r="K113">
            <v>706000</v>
          </cell>
          <cell r="L113">
            <v>10630036.58</v>
          </cell>
          <cell r="N113">
            <v>14120000</v>
          </cell>
          <cell r="O113">
            <v>1</v>
          </cell>
          <cell r="P113">
            <v>30.233631199999994</v>
          </cell>
          <cell r="S113" t="str">
            <v>STK</v>
          </cell>
          <cell r="W113" t="str">
            <v>AIRL</v>
          </cell>
        </row>
        <row r="114">
          <cell r="F114" t="str">
            <v>T-ASCA</v>
          </cell>
          <cell r="G114" t="str">
            <v>LONG</v>
          </cell>
          <cell r="H114">
            <v>4</v>
          </cell>
          <cell r="J114">
            <v>3.0625</v>
          </cell>
          <cell r="K114">
            <v>7500</v>
          </cell>
          <cell r="L114">
            <v>22968.75</v>
          </cell>
          <cell r="N114">
            <v>30000</v>
          </cell>
          <cell r="O114">
            <v>1</v>
          </cell>
          <cell r="P114">
            <v>6.4235799999999996E-2</v>
          </cell>
          <cell r="S114" t="str">
            <v>STK</v>
          </cell>
          <cell r="W114" t="str">
            <v>CASI</v>
          </cell>
        </row>
        <row r="115">
          <cell r="F115" t="str">
            <v>T-CROS</v>
          </cell>
          <cell r="G115" t="str">
            <v>LONG</v>
          </cell>
          <cell r="H115">
            <v>25.25</v>
          </cell>
          <cell r="J115">
            <v>4.1769801980198018</v>
          </cell>
          <cell r="K115">
            <v>101000</v>
          </cell>
          <cell r="L115">
            <v>421875</v>
          </cell>
          <cell r="N115">
            <v>2550250</v>
          </cell>
          <cell r="O115">
            <v>1</v>
          </cell>
          <cell r="P115">
            <v>5.4605749000000001</v>
          </cell>
          <cell r="S115" t="str">
            <v>STK</v>
          </cell>
          <cell r="W115" t="str">
            <v>FINL</v>
          </cell>
        </row>
        <row r="116">
          <cell r="F116" t="str">
            <v>T-CTIX</v>
          </cell>
          <cell r="G116" t="str">
            <v>LONG</v>
          </cell>
          <cell r="H116">
            <v>37</v>
          </cell>
          <cell r="J116">
            <v>43.3378259047619</v>
          </cell>
          <cell r="K116">
            <v>105000</v>
          </cell>
          <cell r="L116">
            <v>4550471.72</v>
          </cell>
          <cell r="N116">
            <v>3885000</v>
          </cell>
          <cell r="O116">
            <v>1</v>
          </cell>
          <cell r="P116">
            <v>8.3185307999999996</v>
          </cell>
          <cell r="S116" t="str">
            <v>STK</v>
          </cell>
          <cell r="W116" t="str">
            <v>INET</v>
          </cell>
        </row>
        <row r="117">
          <cell r="F117" t="str">
            <v>T-GLC</v>
          </cell>
          <cell r="G117" t="str">
            <v>LONG</v>
          </cell>
          <cell r="H117">
            <v>48.5</v>
          </cell>
          <cell r="J117">
            <v>27.159494020000004</v>
          </cell>
          <cell r="K117">
            <v>500000</v>
          </cell>
          <cell r="L117">
            <v>13579747.010000002</v>
          </cell>
          <cell r="N117">
            <v>24250000</v>
          </cell>
          <cell r="O117">
            <v>1</v>
          </cell>
          <cell r="P117">
            <v>51.923905999999995</v>
          </cell>
          <cell r="S117" t="str">
            <v>STK</v>
          </cell>
          <cell r="W117" t="str">
            <v>INFO</v>
          </cell>
        </row>
        <row r="118">
          <cell r="F118" t="str">
            <v>T-HET</v>
          </cell>
          <cell r="G118" t="str">
            <v>LONG</v>
          </cell>
          <cell r="H118">
            <v>22.5</v>
          </cell>
          <cell r="J118">
            <v>16.500330136778118</v>
          </cell>
          <cell r="K118">
            <v>658000</v>
          </cell>
          <cell r="L118">
            <v>10857217.23</v>
          </cell>
          <cell r="N118">
            <v>14805000</v>
          </cell>
          <cell r="O118">
            <v>1</v>
          </cell>
          <cell r="P118">
            <v>31.700347499999999</v>
          </cell>
          <cell r="S118" t="str">
            <v>STK</v>
          </cell>
          <cell r="W118" t="str">
            <v>CASI</v>
          </cell>
        </row>
        <row r="119">
          <cell r="F119" t="str">
            <v>T-INSUA</v>
          </cell>
          <cell r="G119" t="str">
            <v>LONG</v>
          </cell>
          <cell r="H119">
            <v>20.75</v>
          </cell>
          <cell r="J119">
            <v>8.1399962621359236</v>
          </cell>
          <cell r="K119">
            <v>412000</v>
          </cell>
          <cell r="L119">
            <v>3353678.46</v>
          </cell>
          <cell r="N119">
            <v>8549000</v>
          </cell>
          <cell r="O119">
            <v>1</v>
          </cell>
          <cell r="P119">
            <v>18.305050099999995</v>
          </cell>
          <cell r="S119" t="str">
            <v>STK</v>
          </cell>
          <cell r="W119" t="str">
            <v>INDL</v>
          </cell>
        </row>
        <row r="120">
          <cell r="F120" t="str">
            <v>T-J</v>
          </cell>
          <cell r="G120" t="str">
            <v>LONG</v>
          </cell>
          <cell r="H120">
            <v>8.9375</v>
          </cell>
          <cell r="J120">
            <v>7.7042596973865187</v>
          </cell>
          <cell r="K120">
            <v>72700</v>
          </cell>
          <cell r="L120">
            <v>560099.68000000005</v>
          </cell>
          <cell r="N120">
            <v>649756.25</v>
          </cell>
          <cell r="O120">
            <v>1</v>
          </cell>
          <cell r="P120">
            <v>1.3912526999999999</v>
          </cell>
          <cell r="S120" t="str">
            <v>STK</v>
          </cell>
          <cell r="W120" t="str">
            <v>CASI</v>
          </cell>
        </row>
        <row r="121">
          <cell r="F121" t="str">
            <v>T-MEH2</v>
          </cell>
          <cell r="G121" t="str">
            <v>LONG</v>
          </cell>
          <cell r="H121">
            <v>27</v>
          </cell>
          <cell r="J121">
            <v>27.137185852311941</v>
          </cell>
          <cell r="K121">
            <v>144900</v>
          </cell>
          <cell r="L121">
            <v>3932178.23</v>
          </cell>
          <cell r="N121">
            <v>3912300</v>
          </cell>
          <cell r="O121">
            <v>1</v>
          </cell>
          <cell r="P121">
            <v>8.3769854000000006</v>
          </cell>
          <cell r="S121" t="str">
            <v>STK</v>
          </cell>
          <cell r="W121" t="str">
            <v>AIRL</v>
          </cell>
        </row>
        <row r="122">
          <cell r="F122" t="str">
            <v>T-MESA</v>
          </cell>
          <cell r="G122" t="str">
            <v>LONG</v>
          </cell>
          <cell r="H122">
            <v>6.875</v>
          </cell>
          <cell r="J122">
            <v>4.5504242171382643</v>
          </cell>
          <cell r="K122">
            <v>520111</v>
          </cell>
          <cell r="L122">
            <v>2366725.69</v>
          </cell>
          <cell r="N122">
            <v>3575763.125</v>
          </cell>
          <cell r="O122">
            <v>1</v>
          </cell>
          <cell r="P122">
            <v>7.6563954000000001</v>
          </cell>
          <cell r="S122" t="str">
            <v>STK</v>
          </cell>
          <cell r="W122" t="str">
            <v>AIRL</v>
          </cell>
        </row>
        <row r="123">
          <cell r="F123" t="str">
            <v>T-MGRP</v>
          </cell>
          <cell r="G123" t="str">
            <v>LONG</v>
          </cell>
          <cell r="H123">
            <v>5.0625</v>
          </cell>
          <cell r="J123">
            <v>10.687179746835444</v>
          </cell>
          <cell r="K123">
            <v>237000</v>
          </cell>
          <cell r="L123">
            <v>2532861.6</v>
          </cell>
          <cell r="N123">
            <v>1199812.5</v>
          </cell>
          <cell r="O123">
            <v>1</v>
          </cell>
          <cell r="P123">
            <v>2.5690290999999998</v>
          </cell>
          <cell r="S123" t="str">
            <v>STK</v>
          </cell>
          <cell r="W123" t="str">
            <v>MANU</v>
          </cell>
        </row>
        <row r="124">
          <cell r="F124" t="str">
            <v>T-MPO</v>
          </cell>
          <cell r="G124" t="str">
            <v>LONG</v>
          </cell>
          <cell r="H124">
            <v>12.375</v>
          </cell>
          <cell r="J124">
            <v>6.5651916148051095</v>
          </cell>
          <cell r="K124">
            <v>152650</v>
          </cell>
          <cell r="L124">
            <v>1002176.5</v>
          </cell>
          <cell r="N124">
            <v>1889043.75</v>
          </cell>
          <cell r="O124">
            <v>1</v>
          </cell>
          <cell r="P124">
            <v>4.0448053000000002</v>
          </cell>
          <cell r="S124" t="str">
            <v>STK</v>
          </cell>
          <cell r="W124" t="str">
            <v>INDL</v>
          </cell>
        </row>
        <row r="125">
          <cell r="F125" t="str">
            <v>T-PCLN</v>
          </cell>
          <cell r="G125" t="str">
            <v>LONG</v>
          </cell>
          <cell r="H125">
            <v>68.125</v>
          </cell>
          <cell r="J125">
            <v>99.873522222222221</v>
          </cell>
          <cell r="K125">
            <v>81000</v>
          </cell>
          <cell r="L125">
            <v>8089755.2999999998</v>
          </cell>
          <cell r="N125">
            <v>5518125</v>
          </cell>
          <cell r="O125">
            <v>1</v>
          </cell>
          <cell r="P125">
            <v>11.815365</v>
          </cell>
          <cell r="S125" t="str">
            <v>STK</v>
          </cell>
          <cell r="W125" t="str">
            <v>INET</v>
          </cell>
        </row>
        <row r="126">
          <cell r="F126" t="str">
            <v>T-PIXR</v>
          </cell>
          <cell r="G126" t="str">
            <v>LONG</v>
          </cell>
          <cell r="H126">
            <v>34.0625</v>
          </cell>
          <cell r="J126">
            <v>16.2362</v>
          </cell>
          <cell r="K126">
            <v>25450</v>
          </cell>
          <cell r="L126">
            <v>413211.29</v>
          </cell>
          <cell r="N126">
            <v>866890.625</v>
          </cell>
          <cell r="O126">
            <v>1</v>
          </cell>
          <cell r="P126">
            <v>1.8561793</v>
          </cell>
          <cell r="S126" t="str">
            <v>STK</v>
          </cell>
          <cell r="W126" t="str">
            <v>ENTM</v>
          </cell>
        </row>
        <row r="127">
          <cell r="F127" t="str">
            <v>T-POS</v>
          </cell>
          <cell r="G127" t="str">
            <v>LONG</v>
          </cell>
          <cell r="H127">
            <v>90.75</v>
          </cell>
          <cell r="J127">
            <v>26.138633333333335</v>
          </cell>
          <cell r="K127">
            <v>150000</v>
          </cell>
          <cell r="L127">
            <v>3920795</v>
          </cell>
          <cell r="N127">
            <v>13612500</v>
          </cell>
          <cell r="O127">
            <v>1</v>
          </cell>
          <cell r="P127">
            <v>29.146976100000003</v>
          </cell>
          <cell r="S127" t="str">
            <v>STK</v>
          </cell>
          <cell r="W127" t="str">
            <v>ADVT</v>
          </cell>
        </row>
        <row r="128">
          <cell r="F128" t="str">
            <v>T-STN.SWAP</v>
          </cell>
          <cell r="G128" t="str">
            <v>LONG</v>
          </cell>
          <cell r="H128">
            <v>20.375</v>
          </cell>
          <cell r="J128">
            <v>5.125</v>
          </cell>
          <cell r="K128">
            <v>2615000</v>
          </cell>
          <cell r="L128">
            <v>13401875</v>
          </cell>
          <cell r="N128">
            <v>53280625</v>
          </cell>
          <cell r="O128">
            <v>1</v>
          </cell>
          <cell r="P128">
            <v>114.08404779999999</v>
          </cell>
          <cell r="S128" t="str">
            <v>STK</v>
          </cell>
          <cell r="W128" t="str">
            <v>CASI</v>
          </cell>
        </row>
        <row r="129">
          <cell r="F129" t="str">
            <v>T-STN</v>
          </cell>
          <cell r="G129" t="str">
            <v>LONG</v>
          </cell>
          <cell r="H129">
            <v>20.375</v>
          </cell>
          <cell r="J129">
            <v>9.5918988924810336</v>
          </cell>
          <cell r="K129">
            <v>2297297</v>
          </cell>
          <cell r="L129">
            <v>22035440.550000001</v>
          </cell>
          <cell r="N129">
            <v>46807426.375</v>
          </cell>
          <cell r="O129">
            <v>1</v>
          </cell>
          <cell r="P129">
            <v>100.22368630000003</v>
          </cell>
          <cell r="S129" t="str">
            <v>STK</v>
          </cell>
          <cell r="W129" t="str">
            <v>CASI</v>
          </cell>
        </row>
        <row r="130">
          <cell r="F130" t="str">
            <v>T-TRVL</v>
          </cell>
          <cell r="G130" t="str">
            <v>LONG</v>
          </cell>
          <cell r="H130">
            <v>12.9375</v>
          </cell>
          <cell r="J130">
            <v>11.12487146768061</v>
          </cell>
          <cell r="K130">
            <v>1315000</v>
          </cell>
          <cell r="L130">
            <v>14629205.98</v>
          </cell>
          <cell r="N130">
            <v>17012812.5</v>
          </cell>
          <cell r="O130">
            <v>1</v>
          </cell>
          <cell r="P130">
            <v>36.427698200000002</v>
          </cell>
          <cell r="S130" t="str">
            <v>STK</v>
          </cell>
          <cell r="W130" t="str">
            <v>ENTM</v>
          </cell>
        </row>
        <row r="131">
          <cell r="F131" t="str">
            <v>T-TSG</v>
          </cell>
          <cell r="G131" t="str">
            <v>LONG</v>
          </cell>
          <cell r="H131">
            <v>56</v>
          </cell>
          <cell r="J131">
            <v>33.98553296</v>
          </cell>
          <cell r="K131">
            <v>500000</v>
          </cell>
          <cell r="L131">
            <v>16992766.48</v>
          </cell>
          <cell r="N131">
            <v>28000000</v>
          </cell>
          <cell r="O131">
            <v>1</v>
          </cell>
          <cell r="P131">
            <v>59.953375700000002</v>
          </cell>
          <cell r="S131" t="str">
            <v>STK</v>
          </cell>
          <cell r="W131" t="str">
            <v>INFO</v>
          </cell>
        </row>
        <row r="132">
          <cell r="F132" t="str">
            <v>T-ALK</v>
          </cell>
          <cell r="G132" t="str">
            <v>SHORT</v>
          </cell>
          <cell r="H132">
            <v>43.25</v>
          </cell>
          <cell r="J132">
            <v>27.654742933333335</v>
          </cell>
          <cell r="K132">
            <v>-225000</v>
          </cell>
          <cell r="L132">
            <v>-6222317.1600000001</v>
          </cell>
          <cell r="N132">
            <v>-9731250</v>
          </cell>
          <cell r="O132">
            <v>1</v>
          </cell>
          <cell r="P132">
            <v>-20.8364744</v>
          </cell>
          <cell r="S132" t="str">
            <v>STK</v>
          </cell>
          <cell r="W132" t="str">
            <v>AIRL</v>
          </cell>
        </row>
        <row r="133">
          <cell r="F133" t="str">
            <v>T-CROS</v>
          </cell>
          <cell r="G133" t="str">
            <v>SHORT</v>
          </cell>
          <cell r="H133">
            <v>25.25</v>
          </cell>
          <cell r="J133">
            <v>13.923201881188119</v>
          </cell>
          <cell r="K133">
            <v>-101000</v>
          </cell>
          <cell r="L133">
            <v>-1406243.39</v>
          </cell>
          <cell r="N133">
            <v>-2550250</v>
          </cell>
          <cell r="O133">
            <v>1</v>
          </cell>
          <cell r="P133">
            <v>-5.4605749999999986</v>
          </cell>
          <cell r="S133" t="str">
            <v>STK</v>
          </cell>
          <cell r="W133" t="str">
            <v>FINL</v>
          </cell>
        </row>
        <row r="134">
          <cell r="F134" t="str">
            <v>T-CTIX</v>
          </cell>
          <cell r="G134" t="str">
            <v>SHORT</v>
          </cell>
          <cell r="H134">
            <v>37</v>
          </cell>
          <cell r="J134">
            <v>31.80805228571429</v>
          </cell>
          <cell r="K134">
            <v>-105000</v>
          </cell>
          <cell r="L134">
            <v>-3339845.49</v>
          </cell>
          <cell r="N134">
            <v>-3885000</v>
          </cell>
          <cell r="O134">
            <v>1</v>
          </cell>
          <cell r="P134">
            <v>-8.3185307999999996</v>
          </cell>
          <cell r="S134" t="str">
            <v>STK</v>
          </cell>
          <cell r="W134" t="str">
            <v>INET</v>
          </cell>
        </row>
        <row r="135">
          <cell r="F135" t="str">
            <v>T-GLC</v>
          </cell>
          <cell r="G135" t="str">
            <v>SHORT</v>
          </cell>
          <cell r="H135">
            <v>48.5</v>
          </cell>
          <cell r="J135">
            <v>48.52554065999999</v>
          </cell>
          <cell r="K135">
            <v>-500000</v>
          </cell>
          <cell r="L135">
            <v>-24262770.329999994</v>
          </cell>
          <cell r="N135">
            <v>-24250000</v>
          </cell>
          <cell r="O135">
            <v>1</v>
          </cell>
          <cell r="P135">
            <v>-51.923906199999998</v>
          </cell>
          <cell r="S135" t="str">
            <v>STK</v>
          </cell>
          <cell r="W135" t="str">
            <v>INFO</v>
          </cell>
        </row>
        <row r="136">
          <cell r="F136" t="str">
            <v>T-HET</v>
          </cell>
          <cell r="G136" t="str">
            <v>SHORT</v>
          </cell>
          <cell r="H136">
            <v>22.5</v>
          </cell>
          <cell r="J136">
            <v>16.003740408490188</v>
          </cell>
          <cell r="K136">
            <v>-249700</v>
          </cell>
          <cell r="L136">
            <v>-3996133.98</v>
          </cell>
          <cell r="N136">
            <v>-5618250</v>
          </cell>
          <cell r="O136">
            <v>1</v>
          </cell>
          <cell r="P136">
            <v>-12.029751900000001</v>
          </cell>
          <cell r="S136" t="str">
            <v>STK</v>
          </cell>
          <cell r="W136" t="str">
            <v>CASI</v>
          </cell>
        </row>
        <row r="137">
          <cell r="F137" t="str">
            <v>T-INSUA</v>
          </cell>
          <cell r="G137" t="str">
            <v>SHORT</v>
          </cell>
          <cell r="H137">
            <v>20.75</v>
          </cell>
          <cell r="J137">
            <v>17.715236359223301</v>
          </cell>
          <cell r="K137">
            <v>-412000</v>
          </cell>
          <cell r="L137">
            <v>-7298677.3799999999</v>
          </cell>
          <cell r="N137">
            <v>-8549000</v>
          </cell>
          <cell r="O137">
            <v>1</v>
          </cell>
          <cell r="P137">
            <v>-18.305050099999995</v>
          </cell>
          <cell r="S137" t="str">
            <v>STK</v>
          </cell>
          <cell r="W137" t="str">
            <v>INDL</v>
          </cell>
        </row>
        <row r="138">
          <cell r="F138" t="str">
            <v>T-J</v>
          </cell>
          <cell r="G138" t="str">
            <v>SHORT</v>
          </cell>
          <cell r="H138">
            <v>8.9375</v>
          </cell>
          <cell r="J138">
            <v>8.431835625859696</v>
          </cell>
          <cell r="K138">
            <v>-72700</v>
          </cell>
          <cell r="L138">
            <v>-612994.44999999995</v>
          </cell>
          <cell r="N138">
            <v>-649756.25</v>
          </cell>
          <cell r="O138">
            <v>1</v>
          </cell>
          <cell r="P138">
            <v>-1.3912529</v>
          </cell>
          <cell r="S138" t="str">
            <v>STK</v>
          </cell>
          <cell r="W138" t="str">
            <v>CASI</v>
          </cell>
        </row>
        <row r="139">
          <cell r="F139" t="str">
            <v>T-MEH2</v>
          </cell>
          <cell r="G139" t="str">
            <v>SHORT</v>
          </cell>
          <cell r="H139">
            <v>27</v>
          </cell>
          <cell r="J139">
            <v>31.03070545679012</v>
          </cell>
          <cell r="K139">
            <v>-405000</v>
          </cell>
          <cell r="L139">
            <v>-12567435.709999999</v>
          </cell>
          <cell r="N139">
            <v>-10935000</v>
          </cell>
          <cell r="O139">
            <v>1</v>
          </cell>
          <cell r="P139">
            <v>-23.413934400000006</v>
          </cell>
          <cell r="S139" t="str">
            <v>STK</v>
          </cell>
          <cell r="W139" t="str">
            <v>AIRL</v>
          </cell>
        </row>
        <row r="140">
          <cell r="F140" t="str">
            <v>T-MESA</v>
          </cell>
          <cell r="G140" t="str">
            <v>SHORT</v>
          </cell>
          <cell r="H140">
            <v>6.875</v>
          </cell>
          <cell r="J140">
            <v>7.6920445443376506</v>
          </cell>
          <cell r="K140">
            <v>-520111</v>
          </cell>
          <cell r="L140">
            <v>-4000716.98</v>
          </cell>
          <cell r="N140">
            <v>-3575763.125</v>
          </cell>
          <cell r="O140">
            <v>1</v>
          </cell>
          <cell r="P140">
            <v>-7.6563952999999998</v>
          </cell>
          <cell r="S140" t="str">
            <v>STK</v>
          </cell>
          <cell r="W140" t="str">
            <v>AIRL</v>
          </cell>
        </row>
        <row r="141">
          <cell r="F141" t="str">
            <v>T-MPO</v>
          </cell>
          <cell r="G141" t="str">
            <v>SHORT</v>
          </cell>
          <cell r="H141">
            <v>12.375</v>
          </cell>
          <cell r="J141">
            <v>11.631677729837371</v>
          </cell>
          <cell r="K141">
            <v>-150650</v>
          </cell>
          <cell r="L141">
            <v>-1752312.25</v>
          </cell>
          <cell r="N141">
            <v>-1864293.75</v>
          </cell>
          <cell r="O141">
            <v>1</v>
          </cell>
          <cell r="P141">
            <v>-3.9918107999999997</v>
          </cell>
          <cell r="S141" t="str">
            <v>STK</v>
          </cell>
          <cell r="W141" t="str">
            <v>INDL</v>
          </cell>
        </row>
        <row r="142">
          <cell r="F142" t="str">
            <v>T-PCLN</v>
          </cell>
          <cell r="G142" t="str">
            <v>SHORT</v>
          </cell>
          <cell r="H142">
            <v>68.125</v>
          </cell>
          <cell r="J142">
            <v>118.66093493827164</v>
          </cell>
          <cell r="K142">
            <v>-81000</v>
          </cell>
          <cell r="L142">
            <v>-9611535.7300000023</v>
          </cell>
          <cell r="N142">
            <v>-5518125</v>
          </cell>
          <cell r="O142">
            <v>1</v>
          </cell>
          <cell r="P142">
            <v>-11.815364899999999</v>
          </cell>
          <cell r="S142" t="str">
            <v>STK</v>
          </cell>
          <cell r="W142" t="str">
            <v>INET</v>
          </cell>
        </row>
        <row r="143">
          <cell r="F143" t="str">
            <v>T-PIXR</v>
          </cell>
          <cell r="G143" t="str">
            <v>SHORT</v>
          </cell>
          <cell r="H143">
            <v>34.0625</v>
          </cell>
          <cell r="J143">
            <v>27.606482514734772</v>
          </cell>
          <cell r="K143">
            <v>-25450</v>
          </cell>
          <cell r="L143">
            <v>-702584.98</v>
          </cell>
          <cell r="N143">
            <v>-866890.625</v>
          </cell>
          <cell r="O143">
            <v>1</v>
          </cell>
          <cell r="P143">
            <v>-1.8561792000000001</v>
          </cell>
          <cell r="S143" t="str">
            <v>STK</v>
          </cell>
          <cell r="W143" t="str">
            <v>ENTM</v>
          </cell>
        </row>
        <row r="144">
          <cell r="F144" t="str">
            <v>T-POS</v>
          </cell>
          <cell r="G144" t="str">
            <v>SHORT</v>
          </cell>
          <cell r="H144">
            <v>90.75</v>
          </cell>
          <cell r="J144">
            <v>37.541909866666671</v>
          </cell>
          <cell r="K144">
            <v>-150000</v>
          </cell>
          <cell r="L144">
            <v>-5631286.4800000004</v>
          </cell>
          <cell r="N144">
            <v>-13612500</v>
          </cell>
          <cell r="O144">
            <v>1</v>
          </cell>
          <cell r="P144">
            <v>-29.146975900000001</v>
          </cell>
          <cell r="S144" t="str">
            <v>STK</v>
          </cell>
          <cell r="W144" t="str">
            <v>ADVT</v>
          </cell>
        </row>
        <row r="145">
          <cell r="F145" t="str">
            <v>T-PSON</v>
          </cell>
          <cell r="G145" t="str">
            <v>SHORT</v>
          </cell>
          <cell r="H145">
            <v>8.375</v>
          </cell>
          <cell r="J145">
            <v>19.987244844394453</v>
          </cell>
          <cell r="K145">
            <v>-53340</v>
          </cell>
          <cell r="L145">
            <v>-1066119.6399999999</v>
          </cell>
          <cell r="N145">
            <v>-446722.5</v>
          </cell>
          <cell r="O145">
            <v>1</v>
          </cell>
          <cell r="P145">
            <v>-0.95651850000000005</v>
          </cell>
          <cell r="S145" t="str">
            <v>STK</v>
          </cell>
          <cell r="W145" t="str">
            <v>MANU</v>
          </cell>
        </row>
        <row r="146">
          <cell r="F146" t="str">
            <v>T-THQI.S2</v>
          </cell>
          <cell r="G146" t="str">
            <v>SHORT</v>
          </cell>
          <cell r="H146">
            <v>31.625</v>
          </cell>
          <cell r="J146">
            <v>28</v>
          </cell>
          <cell r="K146">
            <v>-500000</v>
          </cell>
          <cell r="L146">
            <v>-14000000</v>
          </cell>
          <cell r="N146">
            <v>-15812500</v>
          </cell>
          <cell r="O146">
            <v>1</v>
          </cell>
          <cell r="P146">
            <v>-33.857598400000001</v>
          </cell>
          <cell r="S146" t="str">
            <v>STK</v>
          </cell>
          <cell r="W146" t="str">
            <v>SOFT</v>
          </cell>
        </row>
        <row r="147">
          <cell r="F147" t="str">
            <v>T-THQI.SWAP</v>
          </cell>
          <cell r="G147" t="str">
            <v>SHORT</v>
          </cell>
          <cell r="H147">
            <v>31.625</v>
          </cell>
          <cell r="J147">
            <v>25.375</v>
          </cell>
          <cell r="K147">
            <v>-132500</v>
          </cell>
          <cell r="L147">
            <v>-3362187.5</v>
          </cell>
          <cell r="N147">
            <v>-4190312.5</v>
          </cell>
          <cell r="O147">
            <v>1</v>
          </cell>
          <cell r="P147">
            <v>-8.9722635999999998</v>
          </cell>
          <cell r="S147" t="str">
            <v>STK</v>
          </cell>
          <cell r="W147" t="str">
            <v>SOFT</v>
          </cell>
        </row>
        <row r="148">
          <cell r="F148" t="str">
            <v>T-THQI</v>
          </cell>
          <cell r="G148" t="str">
            <v>SHORT</v>
          </cell>
          <cell r="H148">
            <v>31.625</v>
          </cell>
          <cell r="J148">
            <v>28.484911155966913</v>
          </cell>
          <cell r="K148">
            <v>-1015600</v>
          </cell>
          <cell r="L148">
            <v>-28929275.769999996</v>
          </cell>
          <cell r="N148">
            <v>-32118350</v>
          </cell>
          <cell r="O148">
            <v>1</v>
          </cell>
          <cell r="P148">
            <v>-68.771554399999999</v>
          </cell>
          <cell r="S148" t="str">
            <v>STK</v>
          </cell>
          <cell r="W148" t="str">
            <v>SOFT</v>
          </cell>
        </row>
        <row r="149">
          <cell r="F149" t="str">
            <v>T-TSG</v>
          </cell>
          <cell r="G149" t="str">
            <v>SHORT</v>
          </cell>
          <cell r="H149">
            <v>56</v>
          </cell>
          <cell r="J149">
            <v>63.122290679999992</v>
          </cell>
          <cell r="K149">
            <v>-500000</v>
          </cell>
          <cell r="L149">
            <v>-31561145.339999996</v>
          </cell>
          <cell r="N149">
            <v>-28000000</v>
          </cell>
          <cell r="O149">
            <v>1</v>
          </cell>
          <cell r="P149">
            <v>-59.953375999999999</v>
          </cell>
          <cell r="S149" t="str">
            <v>STK</v>
          </cell>
          <cell r="W149" t="str">
            <v>INFO</v>
          </cell>
        </row>
        <row r="150">
          <cell r="F150" t="str">
            <v>T-VLNC</v>
          </cell>
          <cell r="G150" t="str">
            <v>SHORT</v>
          </cell>
          <cell r="H150">
            <v>4.375</v>
          </cell>
          <cell r="J150">
            <v>7.1469774499999987</v>
          </cell>
          <cell r="K150">
            <v>-200000</v>
          </cell>
          <cell r="L150">
            <v>-1429395.49</v>
          </cell>
          <cell r="N150">
            <v>-875000</v>
          </cell>
          <cell r="O150">
            <v>1</v>
          </cell>
          <cell r="P150">
            <v>-1.8735430999999998</v>
          </cell>
          <cell r="S150" t="str">
            <v>STK</v>
          </cell>
          <cell r="W150" t="str">
            <v>TECH</v>
          </cell>
        </row>
        <row r="151">
          <cell r="F151" t="str">
            <v>T-WPACQ</v>
          </cell>
          <cell r="G151" t="str">
            <v>SHORT</v>
          </cell>
          <cell r="H151">
            <v>3.1E-2</v>
          </cell>
          <cell r="J151">
            <v>14.464031526222746</v>
          </cell>
          <cell r="K151">
            <v>-169700</v>
          </cell>
          <cell r="L151">
            <v>-2454546.15</v>
          </cell>
          <cell r="N151">
            <v>-5260.7</v>
          </cell>
          <cell r="O151">
            <v>1</v>
          </cell>
          <cell r="P151">
            <v>-1.1264200000000002E-2</v>
          </cell>
          <cell r="S151" t="str">
            <v>STK</v>
          </cell>
          <cell r="W151" t="str">
            <v>AIRL</v>
          </cell>
        </row>
        <row r="152">
          <cell r="F152" t="str">
            <v>T-AMR.WL</v>
          </cell>
          <cell r="G152" t="str">
            <v>SHORT</v>
          </cell>
          <cell r="H152">
            <v>4.375</v>
          </cell>
          <cell r="J152">
            <v>4.5948457999999999</v>
          </cell>
          <cell r="K152">
            <v>-1500</v>
          </cell>
          <cell r="L152">
            <v>-689226.87</v>
          </cell>
          <cell r="N152">
            <v>-656250</v>
          </cell>
          <cell r="O152">
            <v>100</v>
          </cell>
          <cell r="P152">
            <v>-1.4051572000000001</v>
          </cell>
          <cell r="S152" t="str">
            <v>PUT</v>
          </cell>
          <cell r="W152" t="str">
            <v>AIRL</v>
          </cell>
        </row>
        <row r="153">
          <cell r="F153" t="str">
            <v>T-ALLY.SWAP</v>
          </cell>
          <cell r="G153" t="str">
            <v>LONG</v>
          </cell>
          <cell r="H153">
            <v>6.375</v>
          </cell>
          <cell r="J153">
            <v>8.9687643000000001</v>
          </cell>
          <cell r="K153">
            <v>200000</v>
          </cell>
          <cell r="L153">
            <v>1793752.86</v>
          </cell>
          <cell r="N153">
            <v>1275000</v>
          </cell>
          <cell r="O153">
            <v>1</v>
          </cell>
          <cell r="P153">
            <v>2.7300198</v>
          </cell>
          <cell r="S153" t="str">
            <v>STK</v>
          </cell>
          <cell r="W153" t="str">
            <v>MANU</v>
          </cell>
        </row>
        <row r="154">
          <cell r="F154" t="str">
            <v>T-BERW</v>
          </cell>
          <cell r="G154" t="str">
            <v>LONG</v>
          </cell>
          <cell r="H154">
            <v>41.625</v>
          </cell>
          <cell r="J154">
            <v>38.327151097804389</v>
          </cell>
          <cell r="K154">
            <v>50100</v>
          </cell>
          <cell r="L154">
            <v>1920190.27</v>
          </cell>
          <cell r="N154">
            <v>2085412.5</v>
          </cell>
          <cell r="O154">
            <v>1</v>
          </cell>
          <cell r="P154">
            <v>4.4652685999999999</v>
          </cell>
          <cell r="S154" t="str">
            <v>STK</v>
          </cell>
          <cell r="W154" t="str">
            <v>FOOD</v>
          </cell>
        </row>
        <row r="155">
          <cell r="F155" t="str">
            <v>T-BEYE</v>
          </cell>
          <cell r="G155" t="str">
            <v>LONG</v>
          </cell>
          <cell r="H155">
            <v>2.625</v>
          </cell>
          <cell r="J155">
            <v>5.2660256410256414</v>
          </cell>
          <cell r="K155">
            <v>195000</v>
          </cell>
          <cell r="L155">
            <v>1026875</v>
          </cell>
          <cell r="N155">
            <v>511875</v>
          </cell>
          <cell r="O155">
            <v>1</v>
          </cell>
          <cell r="P155">
            <v>1.0960225000000001</v>
          </cell>
          <cell r="S155" t="str">
            <v>STK</v>
          </cell>
          <cell r="W155" t="str">
            <v>RETA</v>
          </cell>
        </row>
        <row r="156">
          <cell r="F156" t="str">
            <v>T-BYD</v>
          </cell>
          <cell r="G156" t="str">
            <v>LONG</v>
          </cell>
          <cell r="H156">
            <v>5.375</v>
          </cell>
          <cell r="J156">
            <v>8.5398081534772174</v>
          </cell>
          <cell r="K156">
            <v>41700</v>
          </cell>
          <cell r="L156">
            <v>356110</v>
          </cell>
          <cell r="N156">
            <v>224137.5</v>
          </cell>
          <cell r="O156">
            <v>1</v>
          </cell>
          <cell r="P156">
            <v>0.4799214</v>
          </cell>
          <cell r="S156" t="str">
            <v>STK</v>
          </cell>
          <cell r="W156" t="str">
            <v>CASI</v>
          </cell>
        </row>
        <row r="157">
          <cell r="F157" t="str">
            <v>T-CHDN</v>
          </cell>
          <cell r="G157" t="str">
            <v>LONG</v>
          </cell>
          <cell r="H157">
            <v>26</v>
          </cell>
          <cell r="J157">
            <v>28.954545454545453</v>
          </cell>
          <cell r="K157">
            <v>55000</v>
          </cell>
          <cell r="L157">
            <v>1592500</v>
          </cell>
          <cell r="N157">
            <v>1430000</v>
          </cell>
          <cell r="O157">
            <v>1</v>
          </cell>
          <cell r="P157">
            <v>3.0619046000000001</v>
          </cell>
          <cell r="S157" t="str">
            <v>STK</v>
          </cell>
          <cell r="W157" t="str">
            <v>ENTM</v>
          </cell>
        </row>
        <row r="158">
          <cell r="F158" t="str">
            <v>T-CKR</v>
          </cell>
          <cell r="G158" t="str">
            <v>LONG</v>
          </cell>
          <cell r="H158">
            <v>8.0625</v>
          </cell>
          <cell r="J158">
            <v>11.781219211822661</v>
          </cell>
          <cell r="K158">
            <v>81200</v>
          </cell>
          <cell r="L158">
            <v>956635</v>
          </cell>
          <cell r="N158">
            <v>654675</v>
          </cell>
          <cell r="O158">
            <v>1</v>
          </cell>
          <cell r="P158">
            <v>1.4017849</v>
          </cell>
          <cell r="S158" t="str">
            <v>STK</v>
          </cell>
          <cell r="W158" t="str">
            <v>REST</v>
          </cell>
        </row>
        <row r="159">
          <cell r="F159" t="str">
            <v>T-CSDS</v>
          </cell>
          <cell r="G159" t="str">
            <v>LONG</v>
          </cell>
          <cell r="H159">
            <v>6.625</v>
          </cell>
          <cell r="J159">
            <v>11.120704166666666</v>
          </cell>
          <cell r="K159">
            <v>120000</v>
          </cell>
          <cell r="L159">
            <v>1334484.5</v>
          </cell>
          <cell r="N159">
            <v>795000</v>
          </cell>
          <cell r="O159">
            <v>1</v>
          </cell>
          <cell r="P159">
            <v>1.7022476</v>
          </cell>
          <cell r="S159" t="str">
            <v>STK</v>
          </cell>
          <cell r="W159" t="str">
            <v>GAME</v>
          </cell>
        </row>
        <row r="160">
          <cell r="F160" t="str">
            <v>T-DVD</v>
          </cell>
          <cell r="G160" t="str">
            <v>LONG</v>
          </cell>
          <cell r="H160">
            <v>14.625</v>
          </cell>
          <cell r="J160">
            <v>12.277776142473117</v>
          </cell>
          <cell r="K160">
            <v>595200</v>
          </cell>
          <cell r="L160">
            <v>7307732.3599999994</v>
          </cell>
          <cell r="N160">
            <v>8704800</v>
          </cell>
          <cell r="O160">
            <v>1</v>
          </cell>
          <cell r="P160">
            <v>18.638647900000002</v>
          </cell>
          <cell r="S160" t="str">
            <v>STK</v>
          </cell>
          <cell r="W160" t="str">
            <v>CASI</v>
          </cell>
        </row>
        <row r="161">
          <cell r="F161" t="str">
            <v>T-GTK</v>
          </cell>
          <cell r="G161" t="str">
            <v>LONG</v>
          </cell>
          <cell r="H161">
            <v>25.25</v>
          </cell>
          <cell r="J161">
            <v>29.137938849999998</v>
          </cell>
          <cell r="K161">
            <v>400000</v>
          </cell>
          <cell r="L161">
            <v>11655175.539999999</v>
          </cell>
          <cell r="N161">
            <v>10100000</v>
          </cell>
          <cell r="O161">
            <v>1</v>
          </cell>
          <cell r="P161">
            <v>21.626039300000002</v>
          </cell>
          <cell r="S161" t="str">
            <v>STK</v>
          </cell>
          <cell r="W161" t="str">
            <v>INFO</v>
          </cell>
        </row>
        <row r="162">
          <cell r="F162" t="str">
            <v>T-IGT</v>
          </cell>
          <cell r="G162" t="str">
            <v>LONG</v>
          </cell>
          <cell r="H162">
            <v>17.5</v>
          </cell>
          <cell r="J162">
            <v>18.378632285714286</v>
          </cell>
          <cell r="K162">
            <v>210000</v>
          </cell>
          <cell r="L162">
            <v>3859512.78</v>
          </cell>
          <cell r="N162">
            <v>3675000</v>
          </cell>
          <cell r="O162">
            <v>1</v>
          </cell>
          <cell r="P162">
            <v>7.8688806000000007</v>
          </cell>
          <cell r="S162" t="str">
            <v>STK</v>
          </cell>
          <cell r="W162" t="str">
            <v>MANU</v>
          </cell>
        </row>
        <row r="163">
          <cell r="F163" t="str">
            <v>T-MPH</v>
          </cell>
          <cell r="G163" t="str">
            <v>LONG</v>
          </cell>
          <cell r="H163">
            <v>33.1875</v>
          </cell>
          <cell r="J163">
            <v>28.708785016835019</v>
          </cell>
          <cell r="K163">
            <v>178200</v>
          </cell>
          <cell r="L163">
            <v>5115905.49</v>
          </cell>
          <cell r="N163">
            <v>5914012.5</v>
          </cell>
          <cell r="O163">
            <v>1</v>
          </cell>
          <cell r="P163">
            <v>12.663036</v>
          </cell>
          <cell r="S163" t="str">
            <v>STK</v>
          </cell>
          <cell r="W163" t="str">
            <v>ENTM</v>
          </cell>
        </row>
        <row r="164">
          <cell r="F164" t="str">
            <v>T-PENN</v>
          </cell>
          <cell r="G164" t="str">
            <v>LONG</v>
          </cell>
          <cell r="H164">
            <v>9.125</v>
          </cell>
          <cell r="J164">
            <v>9.752387837837837</v>
          </cell>
          <cell r="K164">
            <v>740000</v>
          </cell>
          <cell r="L164">
            <v>7216767</v>
          </cell>
          <cell r="N164">
            <v>6752500</v>
          </cell>
          <cell r="O164">
            <v>1</v>
          </cell>
          <cell r="P164">
            <v>14.458399599999998</v>
          </cell>
          <cell r="S164" t="str">
            <v>STK</v>
          </cell>
          <cell r="W164" t="str">
            <v>CASI</v>
          </cell>
        </row>
        <row r="165">
          <cell r="F165" t="str">
            <v>T-PLAY</v>
          </cell>
          <cell r="G165" t="str">
            <v>LONG</v>
          </cell>
          <cell r="H165">
            <v>7.59375</v>
          </cell>
          <cell r="J165">
            <v>3.6612745815459666</v>
          </cell>
          <cell r="K165">
            <v>1188900</v>
          </cell>
          <cell r="L165">
            <v>4352889.3499999996</v>
          </cell>
          <cell r="N165">
            <v>9028209.375</v>
          </cell>
          <cell r="O165">
            <v>1</v>
          </cell>
          <cell r="P165">
            <v>19.331129799999999</v>
          </cell>
          <cell r="S165" t="str">
            <v>STK</v>
          </cell>
          <cell r="W165" t="str">
            <v>CASI</v>
          </cell>
        </row>
        <row r="166">
          <cell r="F166" t="str">
            <v>T-RAIN</v>
          </cell>
          <cell r="G166" t="str">
            <v>LONG</v>
          </cell>
          <cell r="H166">
            <v>6.5625</v>
          </cell>
          <cell r="J166">
            <v>7.9954767222294558</v>
          </cell>
          <cell r="K166">
            <v>1535800</v>
          </cell>
          <cell r="L166">
            <v>12279453.149999999</v>
          </cell>
          <cell r="N166">
            <v>10078687.5</v>
          </cell>
          <cell r="O166">
            <v>1</v>
          </cell>
          <cell r="P166">
            <v>21.580404400000003</v>
          </cell>
          <cell r="S166" t="str">
            <v>STK</v>
          </cell>
          <cell r="W166" t="str">
            <v>REST</v>
          </cell>
        </row>
        <row r="167">
          <cell r="F167" t="str">
            <v>T-SG</v>
          </cell>
          <cell r="G167" t="str">
            <v>LONG</v>
          </cell>
          <cell r="H167">
            <v>20.375</v>
          </cell>
          <cell r="J167">
            <v>18.79375674187483</v>
          </cell>
          <cell r="K167">
            <v>744600</v>
          </cell>
          <cell r="L167">
            <v>13993831.27</v>
          </cell>
          <cell r="N167">
            <v>15171225</v>
          </cell>
          <cell r="O167">
            <v>1</v>
          </cell>
          <cell r="P167">
            <v>32.484505499999997</v>
          </cell>
          <cell r="S167" t="str">
            <v>STK</v>
          </cell>
          <cell r="W167" t="str">
            <v>MANU</v>
          </cell>
        </row>
        <row r="168">
          <cell r="F168" t="str">
            <v>T-SODK</v>
          </cell>
          <cell r="G168" t="str">
            <v>LONG</v>
          </cell>
          <cell r="H168">
            <v>9.75</v>
          </cell>
          <cell r="J168">
            <v>6.5354644259019867</v>
          </cell>
          <cell r="K168">
            <v>850900</v>
          </cell>
          <cell r="L168">
            <v>5561026.6800000006</v>
          </cell>
          <cell r="N168">
            <v>8296275</v>
          </cell>
          <cell r="O168">
            <v>1</v>
          </cell>
          <cell r="P168">
            <v>17.763916800000004</v>
          </cell>
          <cell r="S168" t="str">
            <v>STK</v>
          </cell>
          <cell r="W168" t="str">
            <v>CASI</v>
          </cell>
        </row>
        <row r="169">
          <cell r="F169" t="str">
            <v>T-VINT</v>
          </cell>
          <cell r="G169" t="str">
            <v>LONG</v>
          </cell>
          <cell r="H169">
            <v>6</v>
          </cell>
          <cell r="J169">
            <v>11.590361445783133</v>
          </cell>
          <cell r="K169">
            <v>207500</v>
          </cell>
          <cell r="L169">
            <v>2405000</v>
          </cell>
          <cell r="N169">
            <v>1245000</v>
          </cell>
          <cell r="O169">
            <v>1</v>
          </cell>
          <cell r="P169">
            <v>2.6657839999999999</v>
          </cell>
          <cell r="S169" t="str">
            <v>STK</v>
          </cell>
          <cell r="W169" t="str">
            <v>FOOD</v>
          </cell>
        </row>
        <row r="170">
          <cell r="F170" t="str">
            <v>T-BERW</v>
          </cell>
          <cell r="G170" t="str">
            <v>SHORT</v>
          </cell>
          <cell r="H170">
            <v>41.625</v>
          </cell>
          <cell r="J170">
            <v>51.109993013972066</v>
          </cell>
          <cell r="K170">
            <v>-50100</v>
          </cell>
          <cell r="L170">
            <v>-2560610.65</v>
          </cell>
          <cell r="N170">
            <v>-2085412.5</v>
          </cell>
          <cell r="O170">
            <v>1</v>
          </cell>
          <cell r="P170">
            <v>-4.465268599999999</v>
          </cell>
          <cell r="S170" t="str">
            <v>STK</v>
          </cell>
          <cell r="W170" t="str">
            <v>FOOD</v>
          </cell>
        </row>
        <row r="171">
          <cell r="F171" t="str">
            <v>T-BYD</v>
          </cell>
          <cell r="G171" t="str">
            <v>SHORT</v>
          </cell>
          <cell r="H171">
            <v>5.375</v>
          </cell>
          <cell r="J171">
            <v>12.526388009592326</v>
          </cell>
          <cell r="K171">
            <v>-41700</v>
          </cell>
          <cell r="L171">
            <v>-522350.38</v>
          </cell>
          <cell r="N171">
            <v>-224137.5</v>
          </cell>
          <cell r="O171">
            <v>1</v>
          </cell>
          <cell r="P171">
            <v>-0.4799215</v>
          </cell>
          <cell r="S171" t="str">
            <v>STK</v>
          </cell>
          <cell r="W171" t="str">
            <v>CASI</v>
          </cell>
        </row>
        <row r="172">
          <cell r="F172" t="str">
            <v>T-CAKE</v>
          </cell>
          <cell r="G172" t="str">
            <v>SHORT</v>
          </cell>
          <cell r="H172">
            <v>30.25</v>
          </cell>
          <cell r="J172">
            <v>30.547533603238868</v>
          </cell>
          <cell r="K172">
            <v>-24700</v>
          </cell>
          <cell r="L172">
            <v>-754524.08</v>
          </cell>
          <cell r="N172">
            <v>-747175</v>
          </cell>
          <cell r="O172">
            <v>1</v>
          </cell>
          <cell r="P172">
            <v>-1.5998451999999999</v>
          </cell>
          <cell r="S172" t="str">
            <v>STK</v>
          </cell>
          <cell r="W172" t="str">
            <v>REST</v>
          </cell>
        </row>
        <row r="173">
          <cell r="F173" t="str">
            <v>T-CSDS</v>
          </cell>
          <cell r="G173" t="str">
            <v>SHORT</v>
          </cell>
          <cell r="H173">
            <v>6.625</v>
          </cell>
          <cell r="J173">
            <v>18.255729166666665</v>
          </cell>
          <cell r="K173">
            <v>-120000</v>
          </cell>
          <cell r="L173">
            <v>-2190687.5</v>
          </cell>
          <cell r="N173">
            <v>-795000</v>
          </cell>
          <cell r="O173">
            <v>1</v>
          </cell>
          <cell r="P173">
            <v>-1.7022478999999999</v>
          </cell>
          <cell r="S173" t="str">
            <v>STK</v>
          </cell>
          <cell r="W173" t="str">
            <v>GAME</v>
          </cell>
        </row>
        <row r="174">
          <cell r="F174" t="str">
            <v>T-ELOT</v>
          </cell>
          <cell r="G174" t="str">
            <v>SHORT</v>
          </cell>
          <cell r="H174">
            <v>3.625</v>
          </cell>
          <cell r="J174">
            <v>7.0929700794351289</v>
          </cell>
          <cell r="K174">
            <v>-453200</v>
          </cell>
          <cell r="L174">
            <v>-3214534.04</v>
          </cell>
          <cell r="N174">
            <v>-1642850</v>
          </cell>
          <cell r="O174">
            <v>1</v>
          </cell>
          <cell r="P174">
            <v>-3.5176571000000005</v>
          </cell>
          <cell r="S174" t="str">
            <v>STK</v>
          </cell>
          <cell r="W174" t="str">
            <v>INET</v>
          </cell>
        </row>
        <row r="175">
          <cell r="F175" t="str">
            <v>T-ETYS</v>
          </cell>
          <cell r="G175" t="str">
            <v>SHORT</v>
          </cell>
          <cell r="H175">
            <v>43.5</v>
          </cell>
          <cell r="J175">
            <v>49.518216202844769</v>
          </cell>
          <cell r="K175">
            <v>-161700</v>
          </cell>
          <cell r="L175">
            <v>-8007095.5599999987</v>
          </cell>
          <cell r="N175">
            <v>-7033950</v>
          </cell>
          <cell r="O175">
            <v>1</v>
          </cell>
          <cell r="P175">
            <v>-15.061037600000002</v>
          </cell>
          <cell r="S175" t="str">
            <v>STK</v>
          </cell>
          <cell r="W175" t="str">
            <v>INET</v>
          </cell>
        </row>
        <row r="176">
          <cell r="F176" t="str">
            <v>T-ISCA</v>
          </cell>
          <cell r="G176" t="str">
            <v>SHORT</v>
          </cell>
          <cell r="H176">
            <v>50.9375</v>
          </cell>
          <cell r="J176">
            <v>42.477878680862126</v>
          </cell>
          <cell r="K176">
            <v>-385100</v>
          </cell>
          <cell r="L176">
            <v>-16358231.080000006</v>
          </cell>
          <cell r="N176">
            <v>-19616031.25</v>
          </cell>
          <cell r="O176">
            <v>1</v>
          </cell>
          <cell r="P176">
            <v>-42.001689300000017</v>
          </cell>
          <cell r="S176" t="str">
            <v>STK</v>
          </cell>
          <cell r="W176" t="str">
            <v>ENTM</v>
          </cell>
        </row>
        <row r="177">
          <cell r="F177" t="str">
            <v>T-KIDE</v>
          </cell>
          <cell r="G177" t="str">
            <v>SHORT</v>
          </cell>
          <cell r="H177">
            <v>64.3125</v>
          </cell>
          <cell r="J177">
            <v>52.679367271293387</v>
          </cell>
          <cell r="K177">
            <v>-126800</v>
          </cell>
          <cell r="L177">
            <v>-6679743.7700000014</v>
          </cell>
          <cell r="N177">
            <v>-8154825</v>
          </cell>
          <cell r="O177">
            <v>1</v>
          </cell>
          <cell r="P177">
            <v>-17.461046199999998</v>
          </cell>
          <cell r="S177" t="str">
            <v>STK</v>
          </cell>
          <cell r="W177" t="str">
            <v>ENTM</v>
          </cell>
        </row>
        <row r="178">
          <cell r="F178" t="str">
            <v>T-MPH</v>
          </cell>
          <cell r="G178" t="str">
            <v>SHORT</v>
          </cell>
          <cell r="H178">
            <v>33.1875</v>
          </cell>
          <cell r="J178">
            <v>22.333430695847362</v>
          </cell>
          <cell r="K178">
            <v>-178200</v>
          </cell>
          <cell r="L178">
            <v>-3979817.35</v>
          </cell>
          <cell r="N178">
            <v>-5914012.5</v>
          </cell>
          <cell r="O178">
            <v>1</v>
          </cell>
          <cell r="P178">
            <v>-12.663036100000001</v>
          </cell>
          <cell r="S178" t="str">
            <v>STK</v>
          </cell>
          <cell r="W178" t="str">
            <v>ENTM</v>
          </cell>
        </row>
        <row r="179">
          <cell r="F179" t="str">
            <v>T-PLAY</v>
          </cell>
          <cell r="G179" t="str">
            <v>SHORT</v>
          </cell>
          <cell r="H179">
            <v>7.59375</v>
          </cell>
          <cell r="J179">
            <v>21.67331262592344</v>
          </cell>
          <cell r="K179">
            <v>-148900</v>
          </cell>
          <cell r="L179">
            <v>-3227156.25</v>
          </cell>
          <cell r="N179">
            <v>-1130709.375</v>
          </cell>
          <cell r="O179">
            <v>1</v>
          </cell>
          <cell r="P179">
            <v>-2.4210658999999999</v>
          </cell>
          <cell r="S179" t="str">
            <v>STK</v>
          </cell>
          <cell r="W179" t="str">
            <v>CASI</v>
          </cell>
        </row>
        <row r="180">
          <cell r="F180" t="str">
            <v>T-SODK</v>
          </cell>
          <cell r="G180" t="str">
            <v>SHORT</v>
          </cell>
          <cell r="H180">
            <v>9.75</v>
          </cell>
          <cell r="J180">
            <v>23.121663059163058</v>
          </cell>
          <cell r="K180">
            <v>-69300</v>
          </cell>
          <cell r="L180">
            <v>-1602331.25</v>
          </cell>
          <cell r="N180">
            <v>-675675</v>
          </cell>
          <cell r="O180">
            <v>1</v>
          </cell>
          <cell r="P180">
            <v>-1.4467498000000001</v>
          </cell>
          <cell r="S180" t="str">
            <v>STK</v>
          </cell>
          <cell r="W180" t="str">
            <v>CASI</v>
          </cell>
        </row>
        <row r="181">
          <cell r="F181" t="str">
            <v>T-UBET</v>
          </cell>
          <cell r="G181" t="str">
            <v>SHORT</v>
          </cell>
          <cell r="H181">
            <v>8.3125</v>
          </cell>
          <cell r="J181">
            <v>12.795607063572151</v>
          </cell>
          <cell r="K181">
            <v>-99100</v>
          </cell>
          <cell r="L181">
            <v>-1268044.6599999999</v>
          </cell>
          <cell r="N181">
            <v>-823768.75</v>
          </cell>
          <cell r="O181">
            <v>1</v>
          </cell>
          <cell r="P181">
            <v>-1.7638472000000001</v>
          </cell>
          <cell r="S181" t="str">
            <v>STK</v>
          </cell>
          <cell r="W181" t="str">
            <v>INET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H1" t="str">
            <v>Name</v>
          </cell>
          <cell r="AC1" t="str">
            <v>Total-PL</v>
          </cell>
        </row>
        <row r="2">
          <cell r="H2" t="str">
            <v>ACCUMULATED AMORTIZATION - ORG. EXPENSE</v>
          </cell>
          <cell r="AC2">
            <v>0</v>
          </cell>
        </row>
        <row r="3">
          <cell r="H3" t="str">
            <v>Accum. Amortization, Hedgeware System</v>
          </cell>
          <cell r="AC3">
            <v>0</v>
          </cell>
        </row>
        <row r="4">
          <cell r="H4" t="str">
            <v>BROKER CASH - FURMAN SELZ</v>
          </cell>
          <cell r="AC4">
            <v>0</v>
          </cell>
        </row>
        <row r="5">
          <cell r="H5" t="str">
            <v>BROKER CASH - FURMAN SELZ</v>
          </cell>
          <cell r="AC5">
            <v>0</v>
          </cell>
        </row>
        <row r="6">
          <cell r="H6" t="str">
            <v>BROKER CASH - FURMAN SELZ</v>
          </cell>
          <cell r="AC6">
            <v>0</v>
          </cell>
        </row>
        <row r="7">
          <cell r="H7" t="str">
            <v>BROKER CASH - FURMAN SELZ</v>
          </cell>
          <cell r="AC7">
            <v>0</v>
          </cell>
        </row>
        <row r="8">
          <cell r="H8" t="str">
            <v>BROKER CASH - FURMAN SELZ</v>
          </cell>
          <cell r="AC8">
            <v>0</v>
          </cell>
        </row>
        <row r="9">
          <cell r="H9" t="str">
            <v>BROKER CASH - FURMAN SELZ</v>
          </cell>
          <cell r="AC9">
            <v>0</v>
          </cell>
        </row>
        <row r="10">
          <cell r="H10" t="str">
            <v>BROKER CASH - FURMAN SELZ</v>
          </cell>
          <cell r="AC10">
            <v>0</v>
          </cell>
        </row>
        <row r="11">
          <cell r="H11" t="str">
            <v>BROKER CASH - FURMAN SELZ</v>
          </cell>
          <cell r="AC11">
            <v>0</v>
          </cell>
        </row>
        <row r="12">
          <cell r="H12" t="str">
            <v>BROKER CASH - FURMAN SELZ</v>
          </cell>
          <cell r="AC12">
            <v>0</v>
          </cell>
        </row>
        <row r="13">
          <cell r="H13" t="str">
            <v>CASH - SHAWMUT</v>
          </cell>
          <cell r="AC13">
            <v>0</v>
          </cell>
        </row>
        <row r="14">
          <cell r="H14" t="str">
            <v>CASH - SHAWMUT</v>
          </cell>
          <cell r="AC14">
            <v>0</v>
          </cell>
        </row>
        <row r="15">
          <cell r="H15" t="str">
            <v>CASH - SHAWMUT</v>
          </cell>
          <cell r="AC15">
            <v>0</v>
          </cell>
        </row>
        <row r="16">
          <cell r="H16" t="str">
            <v>DIVIDENDS PAYABLE</v>
          </cell>
          <cell r="AC16">
            <v>0</v>
          </cell>
        </row>
        <row r="17">
          <cell r="H17" t="str">
            <v>DIVIDENDS PAYABLE</v>
          </cell>
          <cell r="AC17">
            <v>0</v>
          </cell>
        </row>
        <row r="18">
          <cell r="H18" t="str">
            <v>DIVIDENDS PAYABLE</v>
          </cell>
          <cell r="AC18">
            <v>0</v>
          </cell>
        </row>
        <row r="19">
          <cell r="H19" t="str">
            <v>DIVIDENDS PAYABLE</v>
          </cell>
          <cell r="AC19">
            <v>0</v>
          </cell>
        </row>
        <row r="20">
          <cell r="H20" t="str">
            <v>DIVIDENDS PAYABLE</v>
          </cell>
          <cell r="AC20">
            <v>0</v>
          </cell>
        </row>
        <row r="21">
          <cell r="H21" t="str">
            <v>DIVIDENDS RECEIVABLE</v>
          </cell>
          <cell r="AC21">
            <v>0</v>
          </cell>
        </row>
        <row r="22">
          <cell r="H22" t="str">
            <v>DIVIDENDS RECEIVABLE</v>
          </cell>
          <cell r="AC22">
            <v>0</v>
          </cell>
        </row>
        <row r="23">
          <cell r="H23" t="str">
            <v>DIVIDENDS RECEIVABLE</v>
          </cell>
          <cell r="AC23">
            <v>0</v>
          </cell>
        </row>
        <row r="24">
          <cell r="H24" t="str">
            <v>DIVIDENDS RECEIVABLE</v>
          </cell>
          <cell r="AC24">
            <v>0</v>
          </cell>
        </row>
        <row r="25">
          <cell r="H25" t="str">
            <v>DIVIDENDS RECEIVABLE</v>
          </cell>
          <cell r="AC25">
            <v>0</v>
          </cell>
        </row>
        <row r="26">
          <cell r="H26" t="str">
            <v>DUE TO/DUE FROM PARTNERS</v>
          </cell>
          <cell r="AC26">
            <v>0</v>
          </cell>
        </row>
        <row r="27">
          <cell r="H27" t="str">
            <v>Due to/from Manager (P&amp;L transfer)</v>
          </cell>
          <cell r="AC27">
            <v>0</v>
          </cell>
        </row>
        <row r="28">
          <cell r="H28" t="str">
            <v>Due to/from Manager (P&amp;L transfer)</v>
          </cell>
          <cell r="AC28">
            <v>0</v>
          </cell>
        </row>
        <row r="29">
          <cell r="H29" t="str">
            <v>Equity Swaps (Interest on Collateral)</v>
          </cell>
          <cell r="AC29">
            <v>0</v>
          </cell>
        </row>
        <row r="30">
          <cell r="H30" t="str">
            <v>Hedgeware System Expense</v>
          </cell>
          <cell r="AC30">
            <v>0</v>
          </cell>
        </row>
        <row r="31">
          <cell r="H31" t="str">
            <v>INTEREST RECEIVABLE - BONDS</v>
          </cell>
          <cell r="AC31">
            <v>0</v>
          </cell>
        </row>
        <row r="32">
          <cell r="H32" t="str">
            <v>INTEREST RECEIVABLE - BONDS</v>
          </cell>
          <cell r="AC32">
            <v>0</v>
          </cell>
        </row>
        <row r="33">
          <cell r="H33" t="str">
            <v>ORGANIZATIONAL EXPENSE</v>
          </cell>
          <cell r="AC33">
            <v>0</v>
          </cell>
        </row>
        <row r="34">
          <cell r="H34" t="str">
            <v>SECURITY CONTROL LONG - OPTION CALLS</v>
          </cell>
          <cell r="AC34">
            <v>0</v>
          </cell>
        </row>
        <row r="35">
          <cell r="H35" t="str">
            <v>SECURITY CONTROL LONG - OPTION PUTS</v>
          </cell>
          <cell r="AC35">
            <v>0</v>
          </cell>
        </row>
        <row r="36">
          <cell r="H36" t="str">
            <v>SECURITY CONTROL LONG - STOCKS</v>
          </cell>
          <cell r="AC36">
            <v>0</v>
          </cell>
        </row>
        <row r="37">
          <cell r="H37" t="str">
            <v>SECURITY CONTROL LONG - STOCKS</v>
          </cell>
          <cell r="AC37">
            <v>0</v>
          </cell>
        </row>
        <row r="38">
          <cell r="H38" t="str">
            <v>SECURITY CONTROL LONG - STOCKS</v>
          </cell>
          <cell r="AC38">
            <v>0</v>
          </cell>
        </row>
        <row r="39">
          <cell r="H39" t="str">
            <v>SECURITY CONTROL LONG - STOCKS</v>
          </cell>
          <cell r="AC39">
            <v>0</v>
          </cell>
        </row>
        <row r="40">
          <cell r="H40" t="str">
            <v>SECURITY CONTROL LONG - STOCKS</v>
          </cell>
          <cell r="AC40">
            <v>0</v>
          </cell>
        </row>
        <row r="41">
          <cell r="H41" t="str">
            <v>SECURITY CONTROL LONG - STOCKS</v>
          </cell>
          <cell r="AC41">
            <v>0</v>
          </cell>
        </row>
        <row r="42">
          <cell r="H42" t="str">
            <v>SECURITY CONTROL SHORT - OPTION CALLS</v>
          </cell>
          <cell r="AC42">
            <v>0</v>
          </cell>
        </row>
        <row r="43">
          <cell r="H43" t="str">
            <v>SECURITY CONTROL SHORT - OPTION CALLS</v>
          </cell>
          <cell r="AC43">
            <v>0</v>
          </cell>
        </row>
        <row r="44">
          <cell r="H44" t="str">
            <v>SECURITY CONTROL SHORT - OPTION CALLS</v>
          </cell>
          <cell r="AC44">
            <v>0</v>
          </cell>
        </row>
        <row r="45">
          <cell r="H45" t="str">
            <v>SECURITY CONTROL SHORT - OPTION PUTS</v>
          </cell>
          <cell r="AC45">
            <v>0</v>
          </cell>
        </row>
        <row r="46">
          <cell r="H46" t="str">
            <v>SECURITY CONTROL SHORT - OPTION PUTS</v>
          </cell>
          <cell r="AC46">
            <v>0</v>
          </cell>
        </row>
        <row r="47">
          <cell r="H47" t="str">
            <v>SECURITY CONTROL SHORT - STOCKS</v>
          </cell>
          <cell r="AC47">
            <v>0</v>
          </cell>
        </row>
        <row r="48">
          <cell r="H48" t="str">
            <v>SECURITY CONTROL SHORT - STOCKS</v>
          </cell>
          <cell r="AC48">
            <v>0</v>
          </cell>
        </row>
        <row r="49">
          <cell r="H49" t="str">
            <v>SECURITY CONTROL SHORT - STOCKS</v>
          </cell>
          <cell r="AC49">
            <v>0</v>
          </cell>
        </row>
        <row r="50">
          <cell r="H50" t="str">
            <v>SECURITY CONTROL SHORT - STOCKS</v>
          </cell>
          <cell r="AC50">
            <v>0</v>
          </cell>
        </row>
        <row r="51">
          <cell r="H51" t="str">
            <v>SECURITY CONTROL SHORT - STOCKS</v>
          </cell>
          <cell r="AC51">
            <v>0</v>
          </cell>
        </row>
        <row r="52">
          <cell r="H52" t="str">
            <v>ACCOUNTING FEE EXPENSE</v>
          </cell>
          <cell r="AC52">
            <v>0</v>
          </cell>
        </row>
        <row r="53">
          <cell r="H53" t="str">
            <v>DOMESTIC DIVIDEND EXPENSE</v>
          </cell>
          <cell r="AC53">
            <v>0</v>
          </cell>
        </row>
        <row r="54">
          <cell r="H54" t="str">
            <v>DOMESTIC DIVIDEND EXPENSE</v>
          </cell>
          <cell r="AC54">
            <v>0</v>
          </cell>
        </row>
        <row r="55">
          <cell r="H55" t="str">
            <v>DOMESTIC DIVIDEND EXPENSE</v>
          </cell>
          <cell r="AC55">
            <v>0</v>
          </cell>
        </row>
        <row r="56">
          <cell r="H56" t="str">
            <v>DOMESTIC DIVIDEND EXPENSE</v>
          </cell>
          <cell r="AC56">
            <v>0</v>
          </cell>
        </row>
        <row r="57">
          <cell r="H57" t="str">
            <v>DOMESTIC DIVIDEND INCOME</v>
          </cell>
          <cell r="AC57">
            <v>0</v>
          </cell>
        </row>
        <row r="58">
          <cell r="H58" t="str">
            <v>DOMESTIC DIVIDEND INCOME</v>
          </cell>
          <cell r="AC58">
            <v>0</v>
          </cell>
        </row>
        <row r="59">
          <cell r="H59" t="str">
            <v>DOMESTIC DIVIDEND INCOME</v>
          </cell>
          <cell r="AC59">
            <v>0</v>
          </cell>
        </row>
        <row r="60">
          <cell r="H60" t="str">
            <v>HEDGEWARE FEE EXPENSE</v>
          </cell>
          <cell r="AC60">
            <v>-1050</v>
          </cell>
        </row>
        <row r="61">
          <cell r="H61" t="str">
            <v>INTEREST EXPENSE - BROKER</v>
          </cell>
          <cell r="AC61">
            <v>-2504243.8199999998</v>
          </cell>
        </row>
        <row r="62">
          <cell r="H62" t="str">
            <v>INTEREST INCOME - BROKER</v>
          </cell>
          <cell r="AC62">
            <v>2837504.55</v>
          </cell>
        </row>
        <row r="63">
          <cell r="H63" t="str">
            <v>LEGAL FEE EXPENSE</v>
          </cell>
          <cell r="AC63">
            <v>-1888.63</v>
          </cell>
        </row>
        <row r="64">
          <cell r="H64" t="str">
            <v>MANAGEMENT FEE EXPENSE</v>
          </cell>
          <cell r="AC64">
            <v>-655080.6</v>
          </cell>
        </row>
        <row r="65">
          <cell r="H65" t="str">
            <v>MISCELLANEOUS EXPENSE</v>
          </cell>
          <cell r="AC65">
            <v>-1399.7</v>
          </cell>
        </row>
        <row r="66">
          <cell r="H66" t="str">
            <v>REALIZED GAINS/LOSSES - TAXABLE</v>
          </cell>
          <cell r="AC66">
            <v>0</v>
          </cell>
        </row>
        <row r="67">
          <cell r="H67" t="str">
            <v>REALIZED GAINS/LOSSES - TAXABLE</v>
          </cell>
          <cell r="AC67">
            <v>0</v>
          </cell>
        </row>
        <row r="68">
          <cell r="H68" t="str">
            <v>REALIZED GAINS/LOSSES - TAXABLE</v>
          </cell>
          <cell r="AC68">
            <v>0</v>
          </cell>
        </row>
        <row r="69">
          <cell r="H69" t="str">
            <v>REALIZED GAINS/LOSSES - TAXABLE</v>
          </cell>
          <cell r="AC69">
            <v>0</v>
          </cell>
        </row>
        <row r="70">
          <cell r="H70" t="str">
            <v>REALIZED GAINS/LOSSES - TAXABLE</v>
          </cell>
          <cell r="AC70">
            <v>0</v>
          </cell>
        </row>
        <row r="71">
          <cell r="H71" t="str">
            <v>AirTran Holdings</v>
          </cell>
          <cell r="AC71">
            <v>64048.83</v>
          </cell>
        </row>
        <row r="72">
          <cell r="H72" t="str">
            <v>ACME Electric</v>
          </cell>
          <cell r="AC72">
            <v>-9562.5</v>
          </cell>
        </row>
        <row r="73">
          <cell r="H73" t="str">
            <v>ACME Electric</v>
          </cell>
          <cell r="AC73">
            <v>9562.5</v>
          </cell>
        </row>
        <row r="74">
          <cell r="H74" t="str">
            <v>AMC Entertainment</v>
          </cell>
          <cell r="AC74">
            <v>-2741936.29</v>
          </cell>
        </row>
        <row r="75">
          <cell r="H75" t="str">
            <v>Ackerly</v>
          </cell>
          <cell r="AC75">
            <v>-15940</v>
          </cell>
        </row>
        <row r="76">
          <cell r="H76" t="str">
            <v>Alaska Air Group</v>
          </cell>
          <cell r="AC76">
            <v>337500</v>
          </cell>
        </row>
        <row r="77">
          <cell r="H77" t="str">
            <v>Alaska Air Group</v>
          </cell>
          <cell r="AC77">
            <v>-337500</v>
          </cell>
        </row>
        <row r="78">
          <cell r="H78" t="str">
            <v>ALLY $2 9/16 6/5/2000 Swap</v>
          </cell>
          <cell r="AC78">
            <v>679971.44</v>
          </cell>
        </row>
        <row r="79">
          <cell r="H79" t="str">
            <v>AMR Nov 1999 60 Puts</v>
          </cell>
          <cell r="AC79">
            <v>32976.870000000003</v>
          </cell>
        </row>
        <row r="80">
          <cell r="H80" t="str">
            <v>Ameritrade</v>
          </cell>
          <cell r="AC80">
            <v>12389075.79000001</v>
          </cell>
        </row>
        <row r="81">
          <cell r="H81" t="str">
            <v>Amtran Inc.</v>
          </cell>
          <cell r="AC81">
            <v>-3083250</v>
          </cell>
        </row>
        <row r="82">
          <cell r="H82" t="str">
            <v>Amazon.com</v>
          </cell>
          <cell r="AC82">
            <v>-244063</v>
          </cell>
        </row>
        <row r="83">
          <cell r="H83" t="str">
            <v>Amazon.com</v>
          </cell>
          <cell r="AC83">
            <v>-988593.00000000093</v>
          </cell>
        </row>
        <row r="84">
          <cell r="H84" t="str">
            <v>Ameristar Casinos, Inc.</v>
          </cell>
          <cell r="AC84">
            <v>7031.25</v>
          </cell>
        </row>
        <row r="85">
          <cell r="H85" t="str">
            <v>Best Buy</v>
          </cell>
          <cell r="AC85">
            <v>-1012113.41</v>
          </cell>
        </row>
        <row r="86">
          <cell r="H86" t="str">
            <v>Beringer Wines</v>
          </cell>
          <cell r="AC86">
            <v>-7828.125</v>
          </cell>
        </row>
        <row r="87">
          <cell r="H87" t="str">
            <v>Beringer Wines</v>
          </cell>
          <cell r="AC87">
            <v>55257.254999993427</v>
          </cell>
        </row>
        <row r="88">
          <cell r="H88" t="str">
            <v>Beverly Enterprises</v>
          </cell>
          <cell r="AC88">
            <v>-2007.52</v>
          </cell>
        </row>
        <row r="89">
          <cell r="H89" t="str">
            <v>BEV Sept 1999 7.5 Calls</v>
          </cell>
          <cell r="AC89">
            <v>600000</v>
          </cell>
        </row>
        <row r="90">
          <cell r="H90" t="str">
            <v>BEV $6.625 6/21/2000 Swap</v>
          </cell>
          <cell r="AC90">
            <v>-2323825</v>
          </cell>
        </row>
        <row r="91">
          <cell r="H91" t="str">
            <v>BEV Sept 1999 7.5 Put</v>
          </cell>
          <cell r="AC91">
            <v>-966792.48</v>
          </cell>
        </row>
        <row r="92">
          <cell r="H92" t="str">
            <v>Bolle Inc.</v>
          </cell>
          <cell r="AC92">
            <v>-24375</v>
          </cell>
        </row>
        <row r="93">
          <cell r="H93" t="str">
            <v>BioMedical Waste Systems Inc.</v>
          </cell>
          <cell r="AC93">
            <v>0</v>
          </cell>
        </row>
        <row r="94">
          <cell r="H94" t="str">
            <v>Biovail Corp</v>
          </cell>
          <cell r="AC94">
            <v>-337500</v>
          </cell>
        </row>
        <row r="95">
          <cell r="H95" t="str">
            <v>BVF Equity Swap, $44.9375 11/30/1999</v>
          </cell>
          <cell r="AC95">
            <v>-5400000</v>
          </cell>
        </row>
        <row r="96">
          <cell r="H96" t="str">
            <v>BXM August 1999 35 Calls</v>
          </cell>
          <cell r="AC96">
            <v>6250</v>
          </cell>
        </row>
        <row r="97">
          <cell r="H97" t="str">
            <v>BXM Aug 1999 27.5 Calls</v>
          </cell>
          <cell r="AC97">
            <v>210000</v>
          </cell>
        </row>
        <row r="98">
          <cell r="H98" t="str">
            <v>BXM August 1999 32.5 Calls</v>
          </cell>
          <cell r="AC98">
            <v>12500</v>
          </cell>
        </row>
        <row r="99">
          <cell r="H99" t="str">
            <v>BXM Nov 1999 25 Calls</v>
          </cell>
          <cell r="AC99">
            <v>321824.90999999997</v>
          </cell>
        </row>
        <row r="100">
          <cell r="H100" t="str">
            <v>BXM Nov 1999 37.5 Calls</v>
          </cell>
          <cell r="AC100">
            <v>108237.5</v>
          </cell>
        </row>
        <row r="101">
          <cell r="H101" t="str">
            <v>BXM $57.45 24 Month Swap</v>
          </cell>
          <cell r="AC101">
            <v>1346891.38</v>
          </cell>
        </row>
        <row r="102">
          <cell r="H102" t="str">
            <v>BXM Nov 1999 25 Puts</v>
          </cell>
          <cell r="AC102">
            <v>-12500</v>
          </cell>
        </row>
        <row r="103">
          <cell r="H103" t="str">
            <v>BXM Nov 1999 37.5 Puts</v>
          </cell>
          <cell r="AC103">
            <v>278325</v>
          </cell>
        </row>
        <row r="104">
          <cell r="H104" t="str">
            <v>Boyd Gaming Corp.</v>
          </cell>
          <cell r="AC104">
            <v>-67762.5</v>
          </cell>
        </row>
        <row r="105">
          <cell r="H105" t="str">
            <v>Boyd Gaming Corp.</v>
          </cell>
          <cell r="AC105">
            <v>67762.5</v>
          </cell>
        </row>
        <row r="106">
          <cell r="H106" t="str">
            <v>Cheesecake Factory</v>
          </cell>
          <cell r="AC106">
            <v>7349.0800000000745</v>
          </cell>
        </row>
        <row r="107">
          <cell r="H107" t="str">
            <v>Centennial Technologies</v>
          </cell>
          <cell r="AC107">
            <v>-12263090.450000003</v>
          </cell>
        </row>
        <row r="108">
          <cell r="H108" t="str">
            <v>CENL 7/15/99 $3.568 Calls</v>
          </cell>
          <cell r="AC108">
            <v>478000</v>
          </cell>
        </row>
        <row r="109">
          <cell r="H109" t="str">
            <v>CENL 1/14/00 3.568 OTC Calls</v>
          </cell>
          <cell r="AC109">
            <v>211754</v>
          </cell>
        </row>
        <row r="110">
          <cell r="H110" t="str">
            <v>CENL 7/15/99 $3.568 Puts</v>
          </cell>
          <cell r="AC110">
            <v>806864</v>
          </cell>
        </row>
        <row r="111">
          <cell r="H111" t="str">
            <v>CENL 1/14/00 $3.568 OTC Puts</v>
          </cell>
          <cell r="AC111">
            <v>478000</v>
          </cell>
        </row>
        <row r="112">
          <cell r="H112" t="str">
            <v>Centennial Technologies</v>
          </cell>
          <cell r="AC112">
            <v>12377511.700000003</v>
          </cell>
        </row>
        <row r="113">
          <cell r="H113" t="str">
            <v>Churchill Downs</v>
          </cell>
          <cell r="AC113">
            <v>-162500</v>
          </cell>
        </row>
        <row r="114">
          <cell r="H114" t="str">
            <v>Chantal Pharmaceuticals</v>
          </cell>
          <cell r="AC114">
            <v>765</v>
          </cell>
        </row>
        <row r="115">
          <cell r="H115" t="str">
            <v>Carmike</v>
          </cell>
          <cell r="AC115">
            <v>-5381.25</v>
          </cell>
        </row>
        <row r="116">
          <cell r="H116" t="str">
            <v>Carmike</v>
          </cell>
          <cell r="AC116">
            <v>438506.25</v>
          </cell>
        </row>
        <row r="117">
          <cell r="H117" t="str">
            <v>CKE Restaurants</v>
          </cell>
          <cell r="AC117">
            <v>-301960</v>
          </cell>
        </row>
        <row r="118">
          <cell r="H118" t="str">
            <v>CMG Information Systems</v>
          </cell>
          <cell r="AC118">
            <v>3464375</v>
          </cell>
        </row>
        <row r="119">
          <cell r="H119" t="str">
            <v>Condor Tech Solutions</v>
          </cell>
          <cell r="AC119">
            <v>-1250000</v>
          </cell>
        </row>
        <row r="120">
          <cell r="H120" t="str">
            <v>Comair Holdings, Paul</v>
          </cell>
          <cell r="AC120">
            <v>6696.875</v>
          </cell>
        </row>
        <row r="121">
          <cell r="H121" t="str">
            <v>Comair Holdings, Paul</v>
          </cell>
          <cell r="AC121">
            <v>-6696.8750000004657</v>
          </cell>
        </row>
        <row r="122">
          <cell r="H122" t="str">
            <v>Cree Research</v>
          </cell>
          <cell r="AC122">
            <v>-707750</v>
          </cell>
        </row>
        <row r="123">
          <cell r="H123" t="str">
            <v>Cree Research</v>
          </cell>
          <cell r="AC123">
            <v>707750</v>
          </cell>
        </row>
        <row r="124">
          <cell r="H124" t="str">
            <v>Crossmann Communities</v>
          </cell>
          <cell r="AC124">
            <v>-385062.5</v>
          </cell>
        </row>
        <row r="125">
          <cell r="H125" t="str">
            <v>Crossmann Communities</v>
          </cell>
          <cell r="AC125">
            <v>385062.5</v>
          </cell>
        </row>
        <row r="126">
          <cell r="H126" t="str">
            <v>Casino Data Systems</v>
          </cell>
          <cell r="AC126">
            <v>187500</v>
          </cell>
        </row>
        <row r="127">
          <cell r="H127" t="str">
            <v>Casino Data Systems</v>
          </cell>
          <cell r="AC127">
            <v>-187500</v>
          </cell>
        </row>
        <row r="128">
          <cell r="H128" t="str">
            <v>Cheap Tickets</v>
          </cell>
          <cell r="AC128">
            <v>-665471.72</v>
          </cell>
        </row>
        <row r="129">
          <cell r="H129" t="str">
            <v>Cheap Tickets</v>
          </cell>
          <cell r="AC129">
            <v>-52500</v>
          </cell>
        </row>
        <row r="130">
          <cell r="H130" t="str">
            <v>Customtracks Corporation</v>
          </cell>
          <cell r="AC130">
            <v>3879007.34</v>
          </cell>
        </row>
        <row r="131">
          <cell r="H131" t="str">
            <v>Conversion Industries Inc.</v>
          </cell>
          <cell r="AC131">
            <v>3.25</v>
          </cell>
        </row>
        <row r="132">
          <cell r="H132" t="str">
            <v>Conversion Industries Inc.</v>
          </cell>
          <cell r="AC132">
            <v>-88</v>
          </cell>
        </row>
        <row r="133">
          <cell r="H133" t="str">
            <v>CWG $12.375 5/22/2000 Swap</v>
          </cell>
          <cell r="AC133">
            <v>-134255.14000000001</v>
          </cell>
        </row>
        <row r="134">
          <cell r="H134" t="str">
            <v>Delta Air Lines</v>
          </cell>
          <cell r="AC134">
            <v>777430.71999999881</v>
          </cell>
        </row>
        <row r="135">
          <cell r="H135" t="str">
            <v>Delta Air Lines</v>
          </cell>
          <cell r="AC135">
            <v>-106018.95</v>
          </cell>
        </row>
        <row r="136">
          <cell r="H136" t="str">
            <v>DAL July 1999 60 Puts</v>
          </cell>
          <cell r="AC136">
            <v>-152480.72</v>
          </cell>
        </row>
        <row r="137">
          <cell r="H137" t="str">
            <v>Echostar</v>
          </cell>
          <cell r="AC137">
            <v>966875</v>
          </cell>
        </row>
        <row r="138">
          <cell r="H138" t="str">
            <v>Echostar</v>
          </cell>
          <cell r="AC138">
            <v>-966875</v>
          </cell>
        </row>
        <row r="139">
          <cell r="H139" t="str">
            <v>Dover Downs Entertainment</v>
          </cell>
          <cell r="AC139">
            <v>-1556143.27</v>
          </cell>
        </row>
        <row r="140">
          <cell r="H140" t="str">
            <v>eLottery Inc.</v>
          </cell>
          <cell r="AC140">
            <v>310537.5</v>
          </cell>
        </row>
        <row r="141">
          <cell r="H141" t="str">
            <v>ESTI Oct 1999 12.5 Calls</v>
          </cell>
          <cell r="AC141">
            <v>-13425.5</v>
          </cell>
        </row>
        <row r="142">
          <cell r="H142" t="str">
            <v>Elite Info. Grp (was Broadway &amp; Seymour)</v>
          </cell>
          <cell r="AC142">
            <v>762687.5</v>
          </cell>
        </row>
        <row r="143">
          <cell r="H143" t="str">
            <v>Physicians Specialty Corporation</v>
          </cell>
          <cell r="AC143">
            <v>-628.16999999999825</v>
          </cell>
        </row>
        <row r="144">
          <cell r="H144" t="str">
            <v>Employee Solutions Inc.</v>
          </cell>
          <cell r="AC144">
            <v>0</v>
          </cell>
        </row>
        <row r="145">
          <cell r="H145" t="str">
            <v>Employee Solutions Inc.</v>
          </cell>
          <cell r="AC145">
            <v>0</v>
          </cell>
        </row>
        <row r="146">
          <cell r="H146" t="str">
            <v>Eclipse Surgical Technologies</v>
          </cell>
          <cell r="AC146">
            <v>-3579585.13</v>
          </cell>
        </row>
        <row r="147">
          <cell r="H147" t="str">
            <v>ETOYS Inc</v>
          </cell>
          <cell r="AC147">
            <v>68803.169999998994</v>
          </cell>
        </row>
        <row r="148">
          <cell r="H148" t="str">
            <v>Friedman Billings Ramsey-A</v>
          </cell>
          <cell r="AC148">
            <v>-493843.91000000061</v>
          </cell>
        </row>
        <row r="149">
          <cell r="H149" t="str">
            <v>Friedman Billings Ramsey-A</v>
          </cell>
          <cell r="AC149">
            <v>-303.16999999999825</v>
          </cell>
        </row>
        <row r="150">
          <cell r="H150" t="str">
            <v>Friedman Billings Ramsey-A</v>
          </cell>
          <cell r="AC150">
            <v>1848758.2</v>
          </cell>
        </row>
        <row r="151">
          <cell r="H151" t="str">
            <v>Fusion Medical Technologies</v>
          </cell>
          <cell r="AC151">
            <v>584375</v>
          </cell>
        </row>
        <row r="152">
          <cell r="H152" t="str">
            <v>Galileo International</v>
          </cell>
          <cell r="AC152">
            <v>-3263651.5</v>
          </cell>
        </row>
        <row r="153">
          <cell r="H153" t="str">
            <v>Galileo International</v>
          </cell>
          <cell r="AC153">
            <v>2468750</v>
          </cell>
        </row>
        <row r="154">
          <cell r="H154" t="str">
            <v>GLC Aug 1999 55 Calls</v>
          </cell>
          <cell r="AC154">
            <v>410736.2</v>
          </cell>
        </row>
        <row r="155">
          <cell r="H155" t="str">
            <v>General Motors Corp - Class H</v>
          </cell>
          <cell r="AC155">
            <v>18408743.23</v>
          </cell>
        </row>
        <row r="156">
          <cell r="H156" t="str">
            <v>General Motors Corp - Class H</v>
          </cell>
          <cell r="AC156">
            <v>3147055.71</v>
          </cell>
        </row>
        <row r="157">
          <cell r="H157" t="str">
            <v>GTECH Corporation</v>
          </cell>
          <cell r="AC157">
            <v>675000</v>
          </cell>
        </row>
        <row r="158">
          <cell r="H158" t="str">
            <v>Gumtech International</v>
          </cell>
          <cell r="AC158">
            <v>-3150</v>
          </cell>
        </row>
        <row r="159">
          <cell r="H159" t="str">
            <v>Genzyme Surgical Products</v>
          </cell>
          <cell r="AC159">
            <v>821327.42</v>
          </cell>
        </row>
        <row r="160">
          <cell r="H160" t="str">
            <v>Healthcare Recoveries Inc.</v>
          </cell>
          <cell r="AC160">
            <v>-364914.88</v>
          </cell>
        </row>
        <row r="161">
          <cell r="H161" t="str">
            <v>Harrah's Entertainment</v>
          </cell>
          <cell r="AC161">
            <v>422468.77</v>
          </cell>
        </row>
        <row r="162">
          <cell r="H162" t="str">
            <v>Harrah's Entertainment</v>
          </cell>
          <cell r="AC162">
            <v>280756.25</v>
          </cell>
        </row>
        <row r="163">
          <cell r="H163" t="str">
            <v>Hollywood Entertainment</v>
          </cell>
          <cell r="AC163">
            <v>-4845930.37</v>
          </cell>
        </row>
        <row r="164">
          <cell r="H164" t="str">
            <v>Hearst Argyle TV</v>
          </cell>
          <cell r="AC164">
            <v>360937.5</v>
          </cell>
        </row>
        <row r="165">
          <cell r="H165" t="str">
            <v>Hearst Argyle TV</v>
          </cell>
          <cell r="AC165">
            <v>-360937.5</v>
          </cell>
        </row>
        <row r="166">
          <cell r="H166" t="str">
            <v>International Game Technology</v>
          </cell>
          <cell r="AC166">
            <v>-184512.78</v>
          </cell>
        </row>
        <row r="167">
          <cell r="H167" t="str">
            <v>Imagyn Medical (Urohealth)</v>
          </cell>
          <cell r="AC167">
            <v>1566.6599999999162</v>
          </cell>
        </row>
        <row r="168">
          <cell r="H168" t="str">
            <v>Imagyn Medical (Urohealth)</v>
          </cell>
          <cell r="AC168">
            <v>-1566.6599999999162</v>
          </cell>
        </row>
        <row r="169">
          <cell r="H169" t="str">
            <v>Insituform Technologies</v>
          </cell>
          <cell r="AC169">
            <v>-360500.00000000093</v>
          </cell>
        </row>
        <row r="170">
          <cell r="H170" t="str">
            <v>Insituform Technologies</v>
          </cell>
          <cell r="AC170">
            <v>360500.00000000093</v>
          </cell>
        </row>
        <row r="171">
          <cell r="H171" t="str">
            <v>International Speedway</v>
          </cell>
          <cell r="AC171">
            <v>-1179208.3400000001</v>
          </cell>
        </row>
        <row r="172">
          <cell r="H172" t="str">
            <v>Jackpot Enterprises, Inc.</v>
          </cell>
          <cell r="AC172">
            <v>45986.050000000076</v>
          </cell>
        </row>
        <row r="173">
          <cell r="H173" t="str">
            <v>Jackpot Enterprises, Inc.</v>
          </cell>
          <cell r="AC173">
            <v>-36761.800000000003</v>
          </cell>
        </row>
        <row r="174">
          <cell r="H174" t="str">
            <v>JB Oxford Holdings</v>
          </cell>
          <cell r="AC174">
            <v>-16687.5</v>
          </cell>
        </row>
        <row r="175">
          <cell r="H175" t="str">
            <v>JB Oxford Holdings</v>
          </cell>
          <cell r="AC175">
            <v>16687.5</v>
          </cell>
        </row>
        <row r="176">
          <cell r="H176" t="str">
            <v>JTS Corp (was Atari)</v>
          </cell>
          <cell r="AC176">
            <v>-1967.0100000002421</v>
          </cell>
        </row>
        <row r="177">
          <cell r="H177" t="str">
            <v>Keravision Inc</v>
          </cell>
          <cell r="AC177">
            <v>-107181.95</v>
          </cell>
        </row>
        <row r="178">
          <cell r="H178" t="str">
            <v>4 Kids Entertainment</v>
          </cell>
          <cell r="AC178">
            <v>-1475081.23</v>
          </cell>
        </row>
        <row r="179">
          <cell r="H179" t="str">
            <v>KERA July 1999 12.5 Calls</v>
          </cell>
          <cell r="AC179">
            <v>27870.13</v>
          </cell>
        </row>
        <row r="180">
          <cell r="H180" t="str">
            <v>KERA Nov 1999 10 Calls</v>
          </cell>
          <cell r="AC180">
            <v>223715.89</v>
          </cell>
        </row>
        <row r="181">
          <cell r="H181" t="str">
            <v>KERA Nov 1999 15 Calls</v>
          </cell>
          <cell r="AC181">
            <v>126467.57</v>
          </cell>
        </row>
        <row r="182">
          <cell r="H182" t="str">
            <v>KERA Nov 1999 25 Call</v>
          </cell>
          <cell r="AC182">
            <v>167243.12</v>
          </cell>
        </row>
        <row r="183">
          <cell r="H183" t="str">
            <v>KERA Nov 1999 12.5 Calls</v>
          </cell>
          <cell r="AC183">
            <v>68750</v>
          </cell>
        </row>
        <row r="184">
          <cell r="H184" t="str">
            <v>KERA Nov 1999 17.5 Call</v>
          </cell>
          <cell r="AC184">
            <v>63494.29</v>
          </cell>
        </row>
        <row r="185">
          <cell r="H185" t="str">
            <v>KERA Nov 1999 22.5 Calls</v>
          </cell>
          <cell r="AC185">
            <v>390297.07</v>
          </cell>
        </row>
        <row r="186">
          <cell r="H186" t="str">
            <v>KERA Nov 1999 17.5 Put</v>
          </cell>
          <cell r="AC186">
            <v>37500</v>
          </cell>
        </row>
        <row r="187">
          <cell r="H187" t="str">
            <v>Lernout &amp; Hauspie Speech Products</v>
          </cell>
          <cell r="AC187">
            <v>560687.5</v>
          </cell>
        </row>
        <row r="188">
          <cell r="H188" t="str">
            <v>Lodgenet</v>
          </cell>
          <cell r="AC188">
            <v>218750</v>
          </cell>
        </row>
        <row r="189">
          <cell r="H189" t="str">
            <v>Learn2.com Inc</v>
          </cell>
          <cell r="AC189">
            <v>-264387.5</v>
          </cell>
        </row>
        <row r="190">
          <cell r="H190" t="str">
            <v>Learn2.com Inc</v>
          </cell>
          <cell r="AC190">
            <v>568187.80000000005</v>
          </cell>
        </row>
        <row r="191">
          <cell r="H191" t="str">
            <v>Level 3 Communications</v>
          </cell>
          <cell r="AC191">
            <v>-348769.55</v>
          </cell>
        </row>
        <row r="192">
          <cell r="H192" t="str">
            <v>LVLT $56.50 24 month Swap</v>
          </cell>
          <cell r="AC192">
            <v>745312.5</v>
          </cell>
        </row>
        <row r="193">
          <cell r="H193" t="str">
            <v>Maxicare Health Plans, Inc.</v>
          </cell>
          <cell r="AC193">
            <v>35771.25</v>
          </cell>
        </row>
        <row r="194">
          <cell r="H194" t="str">
            <v>MAXI $2.75 5/17/2000 Swap</v>
          </cell>
          <cell r="AC194">
            <v>212500</v>
          </cell>
        </row>
        <row r="195">
          <cell r="H195" t="str">
            <v>Midway Airlines</v>
          </cell>
          <cell r="AC195">
            <v>-15750</v>
          </cell>
        </row>
        <row r="196">
          <cell r="H196" t="str">
            <v>Midway Airlines</v>
          </cell>
          <cell r="AC196">
            <v>15750</v>
          </cell>
        </row>
        <row r="197">
          <cell r="H197" t="str">
            <v>Midwest Express Holdings</v>
          </cell>
          <cell r="AC197">
            <v>509448.23</v>
          </cell>
        </row>
        <row r="198">
          <cell r="H198" t="str">
            <v>Midwest Express Holdings, Paul</v>
          </cell>
          <cell r="AC198">
            <v>-28953.23</v>
          </cell>
        </row>
        <row r="199">
          <cell r="H199" t="str">
            <v>Midwest Express Holdings, Paul</v>
          </cell>
          <cell r="AC199">
            <v>2909739.83</v>
          </cell>
        </row>
        <row r="200">
          <cell r="H200" t="str">
            <v>Mesa Airlines</v>
          </cell>
          <cell r="AC200">
            <v>-333196.109375</v>
          </cell>
        </row>
        <row r="201">
          <cell r="H201" t="str">
            <v>Mesa Airlines</v>
          </cell>
          <cell r="AC201">
            <v>333196.109375</v>
          </cell>
        </row>
        <row r="202">
          <cell r="H202" t="str">
            <v>Morton Industrial Group</v>
          </cell>
          <cell r="AC202">
            <v>-518437.5</v>
          </cell>
        </row>
        <row r="203">
          <cell r="H203" t="str">
            <v>Mid Atlantic Medical</v>
          </cell>
          <cell r="AC203">
            <v>-2384440.75</v>
          </cell>
        </row>
        <row r="204">
          <cell r="H204" t="str">
            <v>MME Sept. 1999 12.5 Calls</v>
          </cell>
          <cell r="AC204">
            <v>18750</v>
          </cell>
        </row>
        <row r="205">
          <cell r="H205" t="str">
            <v>Championship Auto Racing</v>
          </cell>
          <cell r="AC205">
            <v>579156.25</v>
          </cell>
        </row>
        <row r="206">
          <cell r="H206" t="str">
            <v>Championship Auto Racing</v>
          </cell>
          <cell r="AC206">
            <v>-580376.25</v>
          </cell>
        </row>
        <row r="207">
          <cell r="H207" t="str">
            <v>Motive Power Industries</v>
          </cell>
          <cell r="AC207">
            <v>-922521.25</v>
          </cell>
        </row>
        <row r="208">
          <cell r="H208" t="str">
            <v>Motive Power Industries</v>
          </cell>
          <cell r="AC208">
            <v>922731.25</v>
          </cell>
        </row>
        <row r="209">
          <cell r="H209" t="str">
            <v>MP3.Com</v>
          </cell>
          <cell r="AC209">
            <v>113872.65</v>
          </cell>
        </row>
        <row r="210">
          <cell r="H210" t="str">
            <v>MP3.Com - Bart</v>
          </cell>
          <cell r="AC210">
            <v>113872.65</v>
          </cell>
        </row>
        <row r="211">
          <cell r="H211" t="str">
            <v>Micron</v>
          </cell>
          <cell r="AC211">
            <v>215291.66999999923</v>
          </cell>
        </row>
        <row r="212">
          <cell r="H212" t="str">
            <v>MU Aug 1999 65 Calls</v>
          </cell>
          <cell r="AC212">
            <v>77517.39</v>
          </cell>
        </row>
        <row r="213">
          <cell r="H213" t="str">
            <v>Midway Games</v>
          </cell>
          <cell r="AC213">
            <v>-1796.557499999908</v>
          </cell>
        </row>
        <row r="214">
          <cell r="H214" t="str">
            <v>Midway Games</v>
          </cell>
          <cell r="AC214">
            <v>1796.5574999999953</v>
          </cell>
        </row>
        <row r="215">
          <cell r="H215" t="str">
            <v>National Discount Brokers</v>
          </cell>
          <cell r="AC215">
            <v>287686.76</v>
          </cell>
        </row>
        <row r="216">
          <cell r="H216" t="str">
            <v>Orthodontic Centers of America</v>
          </cell>
          <cell r="AC216">
            <v>318750</v>
          </cell>
        </row>
        <row r="217">
          <cell r="H217" t="str">
            <v>Orthodontic Centers of America</v>
          </cell>
          <cell r="AC217">
            <v>-318750</v>
          </cell>
        </row>
        <row r="218">
          <cell r="H218" t="str">
            <v>Optical Imaging Systems</v>
          </cell>
          <cell r="AC218">
            <v>2227.4600000001956</v>
          </cell>
        </row>
        <row r="219">
          <cell r="H219" t="str">
            <v>Priceline.com</v>
          </cell>
          <cell r="AC219">
            <v>-3842437.5</v>
          </cell>
        </row>
        <row r="220">
          <cell r="H220" t="str">
            <v>Priceline.com</v>
          </cell>
          <cell r="AC220">
            <v>3842437.5</v>
          </cell>
        </row>
        <row r="221">
          <cell r="H221" t="str">
            <v>Priceline - Ed</v>
          </cell>
          <cell r="AC221">
            <v>-524515.1</v>
          </cell>
        </row>
        <row r="222">
          <cell r="H222" t="str">
            <v>Priceline - Ed</v>
          </cell>
          <cell r="AC222">
            <v>5499393.75</v>
          </cell>
        </row>
        <row r="223">
          <cell r="H223" t="str">
            <v>Physician Computer Network</v>
          </cell>
          <cell r="AC223">
            <v>-31375</v>
          </cell>
        </row>
        <row r="224">
          <cell r="H224" t="str">
            <v>Physician Computer Network</v>
          </cell>
          <cell r="AC224">
            <v>31375</v>
          </cell>
        </row>
        <row r="225">
          <cell r="H225" t="str">
            <v>Penn National Gaming</v>
          </cell>
          <cell r="AC225">
            <v>-168837.69999999925</v>
          </cell>
        </row>
        <row r="226">
          <cell r="H226" t="str">
            <v>Pegasus Communications</v>
          </cell>
          <cell r="AC226">
            <v>2425417.5</v>
          </cell>
        </row>
        <row r="227">
          <cell r="H227" t="str">
            <v>Phoenix Healthcare Corp (was Iatros)</v>
          </cell>
          <cell r="AC227">
            <v>-915</v>
          </cell>
        </row>
        <row r="228">
          <cell r="H228" t="str">
            <v>Phoenix Healthcare Corp (was Iatros)</v>
          </cell>
          <cell r="AC228">
            <v>915</v>
          </cell>
        </row>
        <row r="229">
          <cell r="H229" t="str">
            <v>Pixar</v>
          </cell>
          <cell r="AC229">
            <v>-2010203.5</v>
          </cell>
        </row>
        <row r="230">
          <cell r="H230" t="str">
            <v>Pixar</v>
          </cell>
          <cell r="AC230">
            <v>-230640.62499999994</v>
          </cell>
        </row>
        <row r="231">
          <cell r="H231" t="str">
            <v>Pixar</v>
          </cell>
          <cell r="AC231">
            <v>1812500</v>
          </cell>
        </row>
        <row r="232">
          <cell r="H232" t="str">
            <v>Pixar</v>
          </cell>
          <cell r="AC232">
            <v>230640.625</v>
          </cell>
        </row>
        <row r="233">
          <cell r="H233" t="str">
            <v>Playboy</v>
          </cell>
          <cell r="AC233">
            <v>635365</v>
          </cell>
        </row>
        <row r="234">
          <cell r="H234" t="str">
            <v>Players International</v>
          </cell>
          <cell r="AC234">
            <v>856137.65500000073</v>
          </cell>
        </row>
        <row r="235">
          <cell r="H235" t="str">
            <v>Players International</v>
          </cell>
          <cell r="AC235">
            <v>-60490.625</v>
          </cell>
        </row>
        <row r="236">
          <cell r="H236" t="str">
            <v>PMTI 2/18/2003 $3.00 Warrants</v>
          </cell>
          <cell r="AC236">
            <v>0</v>
          </cell>
        </row>
        <row r="237">
          <cell r="H237" t="str">
            <v>Catalina Marketing</v>
          </cell>
          <cell r="AC237">
            <v>-187500</v>
          </cell>
        </row>
        <row r="238">
          <cell r="H238" t="str">
            <v>Catalina Marketing</v>
          </cell>
          <cell r="AC238">
            <v>187500</v>
          </cell>
        </row>
        <row r="239">
          <cell r="H239" t="str">
            <v>Paul-Son Gaming</v>
          </cell>
          <cell r="AC239">
            <v>33337.5</v>
          </cell>
        </row>
        <row r="240">
          <cell r="H240" t="str">
            <v>Preview Travel</v>
          </cell>
          <cell r="AC240">
            <v>-214847.91</v>
          </cell>
        </row>
        <row r="241">
          <cell r="H241" t="str">
            <v>Powerhouse (was VLTS)</v>
          </cell>
          <cell r="AC241">
            <v>29456.25</v>
          </cell>
        </row>
        <row r="242">
          <cell r="H242" t="str">
            <v>IRID Jul 1999 12.5 Call</v>
          </cell>
          <cell r="AC242">
            <v>132812.5</v>
          </cell>
        </row>
        <row r="243">
          <cell r="H243" t="str">
            <v>IRID Aug 1999 7.5 Calls</v>
          </cell>
          <cell r="AC243">
            <v>387500</v>
          </cell>
        </row>
        <row r="244">
          <cell r="H244" t="str">
            <v>IRID Aug 1999 12.5 Calls</v>
          </cell>
          <cell r="AC244">
            <v>156250</v>
          </cell>
        </row>
        <row r="245">
          <cell r="H245" t="str">
            <v>IRID Aug 1999 17.5 Calls</v>
          </cell>
          <cell r="AC245">
            <v>8437.5</v>
          </cell>
        </row>
        <row r="246">
          <cell r="H246" t="str">
            <v>Qiangen NV</v>
          </cell>
          <cell r="AC246">
            <v>-4286100</v>
          </cell>
        </row>
        <row r="247">
          <cell r="H247" t="str">
            <v>VMSI July 1999 20 Calls</v>
          </cell>
          <cell r="AC247">
            <v>-7525.14</v>
          </cell>
        </row>
        <row r="248">
          <cell r="H248" t="str">
            <v>SAPE Sept 1999 70 Calls</v>
          </cell>
          <cell r="AC248">
            <v>-75257.55</v>
          </cell>
        </row>
        <row r="249">
          <cell r="H249" t="str">
            <v>SAPE Jul 1999 60 Put</v>
          </cell>
          <cell r="AC249">
            <v>39201.53</v>
          </cell>
        </row>
        <row r="250">
          <cell r="H250" t="str">
            <v>Rainforest Cafe</v>
          </cell>
          <cell r="AC250">
            <v>2233761.1</v>
          </cell>
        </row>
        <row r="251">
          <cell r="H251" t="str">
            <v>SNRS Aug 1999 17.5 Calls</v>
          </cell>
          <cell r="AC251">
            <v>243295.31</v>
          </cell>
        </row>
        <row r="252">
          <cell r="H252" t="str">
            <v>Sapient Corp</v>
          </cell>
          <cell r="AC252">
            <v>-2424598.69</v>
          </cell>
        </row>
        <row r="253">
          <cell r="H253" t="str">
            <v>Sanchez Computer Associates</v>
          </cell>
          <cell r="AC253">
            <v>-2510483.5099999998</v>
          </cell>
        </row>
        <row r="254">
          <cell r="H254" t="str">
            <v>Schick Technology</v>
          </cell>
          <cell r="AC254">
            <v>-1662.5</v>
          </cell>
        </row>
        <row r="255">
          <cell r="H255" t="str">
            <v>Schick Technology</v>
          </cell>
          <cell r="AC255">
            <v>1662.499999999869</v>
          </cell>
        </row>
        <row r="256">
          <cell r="H256" t="str">
            <v>Sepracor Inc.</v>
          </cell>
          <cell r="AC256">
            <v>416645.48</v>
          </cell>
        </row>
        <row r="257">
          <cell r="H257" t="str">
            <v>Learn2.com Inc</v>
          </cell>
          <cell r="AC257">
            <v>217668.75</v>
          </cell>
        </row>
        <row r="258">
          <cell r="H258" t="str">
            <v>Learn2.com Inc</v>
          </cell>
          <cell r="AC258">
            <v>-521469.05</v>
          </cell>
        </row>
        <row r="259">
          <cell r="H259" t="str">
            <v>Scientific Games</v>
          </cell>
          <cell r="AC259">
            <v>658400</v>
          </cell>
        </row>
        <row r="260">
          <cell r="H260" t="str">
            <v>Sunrise Technologies</v>
          </cell>
          <cell r="AC260">
            <v>7627105.9800000023</v>
          </cell>
        </row>
        <row r="261">
          <cell r="H261" t="str">
            <v>Sodak Gaming, Inc.</v>
          </cell>
          <cell r="AC261">
            <v>319087.5</v>
          </cell>
        </row>
        <row r="262">
          <cell r="H262" t="str">
            <v>Sodak Gaming, Inc.</v>
          </cell>
          <cell r="AC262">
            <v>-25987.5</v>
          </cell>
        </row>
        <row r="263">
          <cell r="H263" t="str">
            <v>Station Casinos</v>
          </cell>
          <cell r="AC263">
            <v>0</v>
          </cell>
        </row>
        <row r="264">
          <cell r="H264" t="str">
            <v>Station Casinos $5 1/8 5/17/00 Swap</v>
          </cell>
          <cell r="AC264">
            <v>0</v>
          </cell>
        </row>
        <row r="265">
          <cell r="H265" t="str">
            <v>Systemsoft Corp.</v>
          </cell>
          <cell r="AC265">
            <v>300</v>
          </cell>
        </row>
        <row r="266">
          <cell r="H266" t="str">
            <v>Systemsoft Corp.</v>
          </cell>
          <cell r="AC266">
            <v>-524</v>
          </cell>
        </row>
        <row r="267">
          <cell r="H267" t="str">
            <v>Tech Chemicals &amp; Products Inc.</v>
          </cell>
          <cell r="AC267">
            <v>-1109.375</v>
          </cell>
        </row>
        <row r="268">
          <cell r="H268" t="str">
            <v>THQ Inc.</v>
          </cell>
          <cell r="AC268">
            <v>-1348498.33</v>
          </cell>
        </row>
        <row r="269">
          <cell r="H269" t="str">
            <v>THQI $28 Swap of Jul 2000</v>
          </cell>
          <cell r="AC269">
            <v>-1437500</v>
          </cell>
        </row>
        <row r="270">
          <cell r="H270" t="str">
            <v>THQI $25.375 Swap</v>
          </cell>
          <cell r="AC270">
            <v>-1402307.75</v>
          </cell>
        </row>
        <row r="271">
          <cell r="H271" t="str">
            <v>Top Source Technology, Inc.</v>
          </cell>
          <cell r="AC271">
            <v>106406.25</v>
          </cell>
        </row>
        <row r="272">
          <cell r="H272" t="str">
            <v>Top Source Technology, Inc.</v>
          </cell>
          <cell r="AC272">
            <v>-106406.25</v>
          </cell>
        </row>
        <row r="273">
          <cell r="H273" t="str">
            <v>AMTD Nov 1999 20 Calls</v>
          </cell>
          <cell r="AC273">
            <v>49245</v>
          </cell>
        </row>
        <row r="274">
          <cell r="H274" t="str">
            <v>Travel Services International</v>
          </cell>
          <cell r="AC274">
            <v>1206008.93</v>
          </cell>
        </row>
        <row r="275">
          <cell r="H275" t="str">
            <v>TCI Satellite Entertainment</v>
          </cell>
          <cell r="AC275">
            <v>485625</v>
          </cell>
        </row>
        <row r="276">
          <cell r="H276" t="str">
            <v>TCI Satellite Entertainment</v>
          </cell>
          <cell r="AC276">
            <v>-399940.56999999937</v>
          </cell>
        </row>
        <row r="277">
          <cell r="H277" t="str">
            <v>Sabre Group</v>
          </cell>
          <cell r="AC277">
            <v>-6375000</v>
          </cell>
        </row>
        <row r="278">
          <cell r="H278" t="str">
            <v>Sabre Group</v>
          </cell>
          <cell r="AC278">
            <v>6375000</v>
          </cell>
        </row>
        <row r="279">
          <cell r="H279" t="str">
            <v>TCI Music</v>
          </cell>
          <cell r="AC279">
            <v>-450.01999999998952</v>
          </cell>
        </row>
        <row r="280">
          <cell r="H280" t="str">
            <v>TCI Music</v>
          </cell>
          <cell r="AC280">
            <v>1042500</v>
          </cell>
        </row>
        <row r="281">
          <cell r="H281" t="str">
            <v>Youbet.com</v>
          </cell>
          <cell r="AC281">
            <v>456315.39</v>
          </cell>
        </row>
        <row r="282">
          <cell r="H282" t="str">
            <v>Universal Health Services</v>
          </cell>
          <cell r="AC282">
            <v>-3143353.26</v>
          </cell>
        </row>
        <row r="283">
          <cell r="H283" t="str">
            <v>Universal Health Services</v>
          </cell>
          <cell r="AC283">
            <v>2233500</v>
          </cell>
        </row>
        <row r="284">
          <cell r="H284" t="str">
            <v>General Motors Corp - Class H</v>
          </cell>
          <cell r="AC284">
            <v>-20617470.370000001</v>
          </cell>
        </row>
        <row r="285">
          <cell r="H285" t="str">
            <v>Univision</v>
          </cell>
          <cell r="AC285">
            <v>1495312.5</v>
          </cell>
        </row>
        <row r="286">
          <cell r="H286" t="str">
            <v>Univision</v>
          </cell>
          <cell r="AC286">
            <v>-783748.3599999994</v>
          </cell>
        </row>
        <row r="287">
          <cell r="H287" t="str">
            <v>Golden State Vintners</v>
          </cell>
          <cell r="AC287">
            <v>-25937.5</v>
          </cell>
        </row>
        <row r="288">
          <cell r="H288" t="str">
            <v xml:space="preserve">Valence Technology  </v>
          </cell>
          <cell r="AC288">
            <v>600000</v>
          </cell>
        </row>
        <row r="289">
          <cell r="H289" t="str">
            <v>Ventana Medical Systems</v>
          </cell>
          <cell r="AC289">
            <v>22461.8</v>
          </cell>
        </row>
        <row r="290">
          <cell r="H290" t="str">
            <v>Websecure</v>
          </cell>
          <cell r="AC290">
            <v>0</v>
          </cell>
        </row>
        <row r="291">
          <cell r="H291" t="str">
            <v>Websecure</v>
          </cell>
          <cell r="AC291">
            <v>0</v>
          </cell>
        </row>
        <row r="292">
          <cell r="H292" t="str">
            <v>Wit Capital</v>
          </cell>
          <cell r="AC292">
            <v>843577.65</v>
          </cell>
        </row>
        <row r="293">
          <cell r="H293" t="str">
            <v>WMS Industries</v>
          </cell>
          <cell r="AC293">
            <v>385277.39</v>
          </cell>
        </row>
        <row r="294">
          <cell r="H294" t="str">
            <v>Western Pacific Airlines</v>
          </cell>
          <cell r="AC294">
            <v>6618.2999999998137</v>
          </cell>
        </row>
        <row r="295">
          <cell r="H295" t="str">
            <v>Xceed Inc</v>
          </cell>
          <cell r="AC295">
            <v>150799.95000000001</v>
          </cell>
        </row>
      </sheetData>
      <sheetData sheetId="19">
        <row r="1">
          <cell r="H1" t="str">
            <v>Name</v>
          </cell>
          <cell r="AC1" t="str">
            <v>Total-PL</v>
          </cell>
        </row>
        <row r="2">
          <cell r="H2" t="str">
            <v>ACCUMULATED AMORTIZATION - ORG. EXPENSE</v>
          </cell>
          <cell r="AC2">
            <v>0</v>
          </cell>
        </row>
        <row r="3">
          <cell r="H3" t="str">
            <v>Accum. Amortization, Hedgeware System</v>
          </cell>
          <cell r="AC3">
            <v>0</v>
          </cell>
        </row>
        <row r="4">
          <cell r="H4" t="str">
            <v>BROKER CASH - FURMAN SELZ</v>
          </cell>
          <cell r="AC4">
            <v>0</v>
          </cell>
        </row>
        <row r="5">
          <cell r="H5" t="str">
            <v>BROKER CASH - FURMAN SELZ</v>
          </cell>
          <cell r="AC5">
            <v>0</v>
          </cell>
        </row>
        <row r="6">
          <cell r="H6" t="str">
            <v>BROKER CASH - FURMAN SELZ</v>
          </cell>
          <cell r="AC6">
            <v>0</v>
          </cell>
        </row>
        <row r="7">
          <cell r="H7" t="str">
            <v>BROKER CASH - FURMAN SELZ</v>
          </cell>
          <cell r="AC7">
            <v>0</v>
          </cell>
        </row>
        <row r="8">
          <cell r="H8" t="str">
            <v>BROKER CASH - FURMAN SELZ</v>
          </cell>
          <cell r="AC8">
            <v>0</v>
          </cell>
        </row>
        <row r="9">
          <cell r="H9" t="str">
            <v>BROKER CASH - FURMAN SELZ</v>
          </cell>
          <cell r="AC9">
            <v>0</v>
          </cell>
        </row>
        <row r="10">
          <cell r="H10" t="str">
            <v>BROKER CASH - FURMAN SELZ</v>
          </cell>
          <cell r="AC10">
            <v>0</v>
          </cell>
        </row>
        <row r="11">
          <cell r="H11" t="str">
            <v>BROKER CASH - FURMAN SELZ</v>
          </cell>
          <cell r="AC11">
            <v>0</v>
          </cell>
        </row>
        <row r="12">
          <cell r="H12" t="str">
            <v>BROKER CASH - FURMAN SELZ</v>
          </cell>
          <cell r="AC12">
            <v>0</v>
          </cell>
        </row>
        <row r="13">
          <cell r="H13" t="str">
            <v>CASH - SHAWMUT</v>
          </cell>
          <cell r="AC13">
            <v>0</v>
          </cell>
        </row>
        <row r="14">
          <cell r="H14" t="str">
            <v>CASH - SHAWMUT</v>
          </cell>
          <cell r="AC14">
            <v>0</v>
          </cell>
        </row>
        <row r="15">
          <cell r="H15" t="str">
            <v>CASH - SHAWMUT</v>
          </cell>
          <cell r="AC15">
            <v>0</v>
          </cell>
        </row>
        <row r="16">
          <cell r="H16" t="str">
            <v>DIVIDENDS PAYABLE</v>
          </cell>
          <cell r="AC16">
            <v>0</v>
          </cell>
        </row>
        <row r="17">
          <cell r="H17" t="str">
            <v>DIVIDENDS PAYABLE</v>
          </cell>
          <cell r="AC17">
            <v>0</v>
          </cell>
        </row>
        <row r="18">
          <cell r="H18" t="str">
            <v>DIVIDENDS PAYABLE</v>
          </cell>
          <cell r="AC18">
            <v>0</v>
          </cell>
        </row>
        <row r="19">
          <cell r="H19" t="str">
            <v>DIVIDENDS RECEIVABLE</v>
          </cell>
          <cell r="AC19">
            <v>0</v>
          </cell>
        </row>
        <row r="20">
          <cell r="H20" t="str">
            <v>DIVIDENDS RECEIVABLE</v>
          </cell>
          <cell r="AC20">
            <v>0</v>
          </cell>
        </row>
        <row r="21">
          <cell r="H21" t="str">
            <v>DIVIDENDS RECEIVABLE</v>
          </cell>
          <cell r="AC21">
            <v>0</v>
          </cell>
        </row>
        <row r="22">
          <cell r="H22" t="str">
            <v>DIVIDENDS RECEIVABLE</v>
          </cell>
          <cell r="AC22">
            <v>0</v>
          </cell>
        </row>
        <row r="23">
          <cell r="H23" t="str">
            <v>DUE TO/DUE FROM PARTNERS</v>
          </cell>
          <cell r="AC23">
            <v>0</v>
          </cell>
        </row>
        <row r="24">
          <cell r="H24" t="str">
            <v>Due to/from Manager (P&amp;L transfer)</v>
          </cell>
          <cell r="AC24">
            <v>0</v>
          </cell>
        </row>
        <row r="25">
          <cell r="H25" t="str">
            <v>Due to/from Manager (P&amp;L transfer)</v>
          </cell>
          <cell r="AC25">
            <v>0</v>
          </cell>
        </row>
        <row r="26">
          <cell r="H26" t="str">
            <v>Equity Swaps (Interest on Collateral)</v>
          </cell>
          <cell r="AC26">
            <v>0</v>
          </cell>
        </row>
        <row r="27">
          <cell r="H27" t="str">
            <v>Hedgeware System Expense</v>
          </cell>
          <cell r="AC27">
            <v>0</v>
          </cell>
        </row>
        <row r="28">
          <cell r="H28" t="str">
            <v>INTEREST RECEIVABLE - BONDS</v>
          </cell>
          <cell r="AC28">
            <v>0</v>
          </cell>
        </row>
        <row r="29">
          <cell r="H29" t="str">
            <v>INTEREST RECEIVABLE - BONDS</v>
          </cell>
          <cell r="AC29">
            <v>0</v>
          </cell>
        </row>
        <row r="30">
          <cell r="H30" t="str">
            <v>ORGANIZATIONAL EXPENSE</v>
          </cell>
          <cell r="AC30">
            <v>0</v>
          </cell>
        </row>
        <row r="31">
          <cell r="H31" t="str">
            <v>SECURITY CONTROL LONG - OPTION CALLS</v>
          </cell>
          <cell r="AC31">
            <v>0</v>
          </cell>
        </row>
        <row r="32">
          <cell r="H32" t="str">
            <v>SECURITY CONTROL LONG - OPTION PUTS</v>
          </cell>
          <cell r="AC32">
            <v>0</v>
          </cell>
        </row>
        <row r="33">
          <cell r="H33" t="str">
            <v>SECURITY CONTROL LONG - STOCKS</v>
          </cell>
          <cell r="AC33">
            <v>0</v>
          </cell>
        </row>
        <row r="34">
          <cell r="H34" t="str">
            <v>SECURITY CONTROL LONG - STOCKS</v>
          </cell>
          <cell r="AC34">
            <v>0</v>
          </cell>
        </row>
        <row r="35">
          <cell r="H35" t="str">
            <v>SECURITY CONTROL LONG - STOCKS</v>
          </cell>
          <cell r="AC35">
            <v>0</v>
          </cell>
        </row>
        <row r="36">
          <cell r="H36" t="str">
            <v>SECURITY CONTROL LONG - STOCKS</v>
          </cell>
          <cell r="AC36">
            <v>0</v>
          </cell>
        </row>
        <row r="37">
          <cell r="H37" t="str">
            <v>SECURITY CONTROL LONG - STOCKS</v>
          </cell>
          <cell r="AC37">
            <v>0</v>
          </cell>
        </row>
        <row r="38">
          <cell r="H38" t="str">
            <v>SECURITY CONTROL SHORT - OPTION CALLS</v>
          </cell>
          <cell r="AC38">
            <v>0</v>
          </cell>
        </row>
        <row r="39">
          <cell r="H39" t="str">
            <v>SECURITY CONTROL SHORT - OPTION CALLS</v>
          </cell>
          <cell r="AC39">
            <v>0</v>
          </cell>
        </row>
        <row r="40">
          <cell r="H40" t="str">
            <v>SECURITY CONTROL SHORT - OPTION CALLS</v>
          </cell>
          <cell r="AC40">
            <v>0</v>
          </cell>
        </row>
        <row r="41">
          <cell r="H41" t="str">
            <v>SECURITY CONTROL SHORT - OPTION PUTS</v>
          </cell>
          <cell r="AC41">
            <v>0</v>
          </cell>
        </row>
        <row r="42">
          <cell r="H42" t="str">
            <v>SECURITY CONTROL SHORT - OPTION PUTS</v>
          </cell>
          <cell r="AC42">
            <v>0</v>
          </cell>
        </row>
        <row r="43">
          <cell r="H43" t="str">
            <v>SECURITY CONTROL SHORT - STOCKS</v>
          </cell>
          <cell r="AC43">
            <v>0</v>
          </cell>
        </row>
        <row r="44">
          <cell r="H44" t="str">
            <v>SECURITY CONTROL SHORT - STOCKS</v>
          </cell>
          <cell r="AC44">
            <v>0</v>
          </cell>
        </row>
        <row r="45">
          <cell r="H45" t="str">
            <v>SECURITY CONTROL SHORT - STOCKS</v>
          </cell>
          <cell r="AC45">
            <v>0</v>
          </cell>
        </row>
        <row r="46">
          <cell r="H46" t="str">
            <v>SECURITY CONTROL SHORT - STOCKS</v>
          </cell>
          <cell r="AC46">
            <v>0</v>
          </cell>
        </row>
        <row r="47">
          <cell r="H47" t="str">
            <v>SECURITY CONTROL SHORT - STOCKS</v>
          </cell>
          <cell r="AC47">
            <v>0</v>
          </cell>
        </row>
        <row r="48">
          <cell r="H48" t="str">
            <v>ACCOUNTING FEE EXPENSE</v>
          </cell>
          <cell r="AC48">
            <v>0</v>
          </cell>
        </row>
        <row r="49">
          <cell r="H49" t="str">
            <v>DOMESTIC DIVIDEND EXPENSE</v>
          </cell>
          <cell r="AC49">
            <v>0</v>
          </cell>
        </row>
        <row r="50">
          <cell r="H50" t="str">
            <v>DOMESTIC DIVIDEND EXPENSE</v>
          </cell>
          <cell r="AC50">
            <v>0</v>
          </cell>
        </row>
        <row r="51">
          <cell r="H51" t="str">
            <v>DOMESTIC DIVIDEND EXPENSE</v>
          </cell>
          <cell r="AC51">
            <v>0</v>
          </cell>
        </row>
        <row r="52">
          <cell r="H52" t="str">
            <v>DOMESTIC DIVIDEND EXPENSE</v>
          </cell>
          <cell r="AC52">
            <v>0</v>
          </cell>
        </row>
        <row r="53">
          <cell r="H53" t="str">
            <v>DOMESTIC DIVIDEND INCOME</v>
          </cell>
          <cell r="AC53">
            <v>0</v>
          </cell>
        </row>
        <row r="54">
          <cell r="H54" t="str">
            <v>DOMESTIC DIVIDEND INCOME</v>
          </cell>
          <cell r="AC54">
            <v>0</v>
          </cell>
        </row>
        <row r="55">
          <cell r="H55" t="str">
            <v>DOMESTIC DIVIDEND INCOME</v>
          </cell>
          <cell r="AC55">
            <v>0</v>
          </cell>
        </row>
        <row r="56">
          <cell r="H56" t="str">
            <v>HEDGEWARE FEE EXPENSE</v>
          </cell>
          <cell r="AC56">
            <v>0</v>
          </cell>
        </row>
        <row r="57">
          <cell r="H57" t="str">
            <v>INTEREST EXPENSE - BROKER</v>
          </cell>
          <cell r="AC57">
            <v>0</v>
          </cell>
        </row>
        <row r="58">
          <cell r="H58" t="str">
            <v>INTEREST INCOME - BROKER</v>
          </cell>
          <cell r="AC58">
            <v>0</v>
          </cell>
        </row>
        <row r="59">
          <cell r="H59" t="str">
            <v>LEGAL FEE EXPENSE</v>
          </cell>
          <cell r="AC59">
            <v>0</v>
          </cell>
        </row>
        <row r="60">
          <cell r="H60" t="str">
            <v>MANAGEMENT FEE EXPENSE</v>
          </cell>
          <cell r="AC60">
            <v>0</v>
          </cell>
        </row>
        <row r="61">
          <cell r="H61" t="str">
            <v>MISCELLANEOUS EXPENSE</v>
          </cell>
          <cell r="AC61">
            <v>0</v>
          </cell>
        </row>
        <row r="62">
          <cell r="H62" t="str">
            <v>REALIZED GAINS/LOSSES - TAXABLE</v>
          </cell>
          <cell r="AC62">
            <v>0</v>
          </cell>
        </row>
        <row r="63">
          <cell r="H63" t="str">
            <v>REALIZED GAINS/LOSSES - TAXABLE</v>
          </cell>
          <cell r="AC63">
            <v>0</v>
          </cell>
        </row>
        <row r="64">
          <cell r="H64" t="str">
            <v>REALIZED GAINS/LOSSES - TAXABLE</v>
          </cell>
          <cell r="AC64">
            <v>0</v>
          </cell>
        </row>
        <row r="65">
          <cell r="H65" t="str">
            <v>REALIZED GAINS/LOSSES - TAXABLE</v>
          </cell>
          <cell r="AC65">
            <v>0</v>
          </cell>
        </row>
        <row r="66">
          <cell r="H66" t="str">
            <v>REALIZED GAINS/LOSSES - TAXABLE</v>
          </cell>
          <cell r="AC66">
            <v>0</v>
          </cell>
        </row>
        <row r="67">
          <cell r="H67" t="str">
            <v>ACME Electric</v>
          </cell>
          <cell r="AC67">
            <v>-2125</v>
          </cell>
        </row>
        <row r="68">
          <cell r="H68" t="str">
            <v>ACME Electric</v>
          </cell>
          <cell r="AC68">
            <v>2125</v>
          </cell>
        </row>
        <row r="69">
          <cell r="H69" t="str">
            <v>AMC Entertainment</v>
          </cell>
          <cell r="AC69">
            <v>68750</v>
          </cell>
        </row>
        <row r="70">
          <cell r="H70" t="str">
            <v>Ackerly</v>
          </cell>
          <cell r="AC70">
            <v>-6250</v>
          </cell>
        </row>
        <row r="71">
          <cell r="H71" t="str">
            <v>Alaska Air Group</v>
          </cell>
          <cell r="AC71">
            <v>-140625</v>
          </cell>
        </row>
        <row r="72">
          <cell r="H72" t="str">
            <v>Alaska Air Group</v>
          </cell>
          <cell r="AC72">
            <v>140625</v>
          </cell>
        </row>
        <row r="73">
          <cell r="H73" t="str">
            <v>ALLY $2 9/16 6/5/2000 Swap</v>
          </cell>
          <cell r="AC73">
            <v>-18750</v>
          </cell>
        </row>
        <row r="74">
          <cell r="H74" t="str">
            <v>AMR Nov 1999 60 Puts</v>
          </cell>
          <cell r="AC74">
            <v>32976.870000000003</v>
          </cell>
        </row>
        <row r="75">
          <cell r="H75" t="str">
            <v>Ameritrade</v>
          </cell>
          <cell r="AC75">
            <v>-271562.5</v>
          </cell>
        </row>
        <row r="76">
          <cell r="H76" t="str">
            <v>Amtran Inc.</v>
          </cell>
          <cell r="AC76">
            <v>176500</v>
          </cell>
        </row>
        <row r="77">
          <cell r="H77" t="str">
            <v>Ameristar Casinos, Inc.</v>
          </cell>
          <cell r="AC77">
            <v>0</v>
          </cell>
        </row>
        <row r="78">
          <cell r="H78" t="str">
            <v>Beringer Wines</v>
          </cell>
          <cell r="AC78">
            <v>0</v>
          </cell>
        </row>
        <row r="79">
          <cell r="H79" t="str">
            <v>Beringer Wines</v>
          </cell>
          <cell r="AC79">
            <v>0</v>
          </cell>
        </row>
        <row r="80">
          <cell r="H80" t="str">
            <v>Beverly Enterprises</v>
          </cell>
          <cell r="AC80">
            <v>-62.5</v>
          </cell>
        </row>
        <row r="81">
          <cell r="H81" t="str">
            <v>BEV Sept 1999 7.5 Calls</v>
          </cell>
          <cell r="AC81">
            <v>37500</v>
          </cell>
        </row>
        <row r="82">
          <cell r="H82" t="str">
            <v>BEV $6.625 6/21/2000 Swap</v>
          </cell>
          <cell r="AC82">
            <v>-47425</v>
          </cell>
        </row>
        <row r="83">
          <cell r="H83" t="str">
            <v>BEV Sept 1999 7.5 Put</v>
          </cell>
          <cell r="AC83">
            <v>0</v>
          </cell>
        </row>
        <row r="84">
          <cell r="H84" t="str">
            <v>Bolle Inc.</v>
          </cell>
          <cell r="AC84">
            <v>-24375</v>
          </cell>
        </row>
        <row r="85">
          <cell r="H85" t="str">
            <v>BioMedical Waste Systems Inc.</v>
          </cell>
          <cell r="AC85">
            <v>0</v>
          </cell>
        </row>
        <row r="86">
          <cell r="H86" t="str">
            <v>Biovail Corp</v>
          </cell>
          <cell r="AC86">
            <v>-3125</v>
          </cell>
        </row>
        <row r="87">
          <cell r="H87" t="str">
            <v>BVF Equity Swap, $44.9375 11/30/1999</v>
          </cell>
          <cell r="AC87">
            <v>-50000</v>
          </cell>
        </row>
        <row r="88">
          <cell r="H88" t="str">
            <v>BXM Nov 1999 25 Calls</v>
          </cell>
          <cell r="AC88">
            <v>-9062.5</v>
          </cell>
        </row>
        <row r="89">
          <cell r="H89" t="str">
            <v>BXM Nov 1999 37.5 Calls</v>
          </cell>
          <cell r="AC89">
            <v>0</v>
          </cell>
        </row>
        <row r="90">
          <cell r="H90" t="str">
            <v>BXM $57.45 24 Month Swap</v>
          </cell>
          <cell r="AC90">
            <v>0</v>
          </cell>
        </row>
        <row r="91">
          <cell r="H91" t="str">
            <v>BXM Nov 1999 25 Puts</v>
          </cell>
          <cell r="AC91">
            <v>-6250</v>
          </cell>
        </row>
        <row r="92">
          <cell r="H92" t="str">
            <v>BXM Nov 1999 37.5 Puts</v>
          </cell>
          <cell r="AC92">
            <v>-30925</v>
          </cell>
        </row>
        <row r="93">
          <cell r="H93" t="str">
            <v>Boyd Gaming Corp.</v>
          </cell>
          <cell r="AC93">
            <v>0</v>
          </cell>
        </row>
        <row r="94">
          <cell r="H94" t="str">
            <v>Boyd Gaming Corp.</v>
          </cell>
          <cell r="AC94">
            <v>0</v>
          </cell>
        </row>
        <row r="95">
          <cell r="H95" t="str">
            <v>Cheesecake Factory</v>
          </cell>
          <cell r="AC95">
            <v>16981.25</v>
          </cell>
        </row>
        <row r="96">
          <cell r="H96" t="str">
            <v>CENL 1/14/00 3.568 OTC Calls</v>
          </cell>
          <cell r="AC96">
            <v>0</v>
          </cell>
        </row>
        <row r="97">
          <cell r="H97" t="str">
            <v>CENL 1/14/00 $3.568 OTC Puts</v>
          </cell>
          <cell r="AC97">
            <v>0</v>
          </cell>
        </row>
        <row r="98">
          <cell r="H98" t="str">
            <v>Centennial Technologies</v>
          </cell>
          <cell r="AC98">
            <v>0</v>
          </cell>
        </row>
        <row r="99">
          <cell r="H99" t="str">
            <v>Churchill Downs</v>
          </cell>
          <cell r="AC99">
            <v>-27500</v>
          </cell>
        </row>
        <row r="100">
          <cell r="H100" t="str">
            <v>Chantal Pharmaceuticals</v>
          </cell>
          <cell r="AC100">
            <v>0</v>
          </cell>
        </row>
        <row r="101">
          <cell r="H101" t="str">
            <v>Carmike</v>
          </cell>
          <cell r="AC101">
            <v>0</v>
          </cell>
        </row>
        <row r="102">
          <cell r="H102" t="str">
            <v>Carmike</v>
          </cell>
          <cell r="AC102">
            <v>0</v>
          </cell>
        </row>
        <row r="103">
          <cell r="H103" t="str">
            <v>CKE Restaurants</v>
          </cell>
          <cell r="AC103">
            <v>-13350</v>
          </cell>
        </row>
        <row r="104">
          <cell r="H104" t="str">
            <v>CMG Information Systems</v>
          </cell>
          <cell r="AC104">
            <v>-244375</v>
          </cell>
        </row>
        <row r="105">
          <cell r="H105" t="str">
            <v>Condor Tech Solutions</v>
          </cell>
          <cell r="AC105">
            <v>81250</v>
          </cell>
        </row>
        <row r="106">
          <cell r="H106" t="str">
            <v>Cree Research</v>
          </cell>
          <cell r="AC106">
            <v>237500</v>
          </cell>
        </row>
        <row r="107">
          <cell r="H107" t="str">
            <v>Cree Research</v>
          </cell>
          <cell r="AC107">
            <v>-237500</v>
          </cell>
        </row>
        <row r="108">
          <cell r="H108" t="str">
            <v>Crossmann Communities</v>
          </cell>
          <cell r="AC108">
            <v>12625</v>
          </cell>
        </row>
        <row r="109">
          <cell r="H109" t="str">
            <v>Crossmann Communities</v>
          </cell>
          <cell r="AC109">
            <v>-12625</v>
          </cell>
        </row>
        <row r="110">
          <cell r="H110" t="str">
            <v>Casino Data Systems</v>
          </cell>
          <cell r="AC110">
            <v>22500</v>
          </cell>
        </row>
        <row r="111">
          <cell r="H111" t="str">
            <v>Casino Data Systems</v>
          </cell>
          <cell r="AC111">
            <v>-22500</v>
          </cell>
        </row>
        <row r="112">
          <cell r="H112" t="str">
            <v>Cheap Tickets</v>
          </cell>
          <cell r="AC112">
            <v>-315000</v>
          </cell>
        </row>
        <row r="113">
          <cell r="H113" t="str">
            <v>Cheap Tickets</v>
          </cell>
          <cell r="AC113">
            <v>315000</v>
          </cell>
        </row>
        <row r="114">
          <cell r="H114" t="str">
            <v>Customtracks Corporation</v>
          </cell>
          <cell r="AC114">
            <v>-305937.5</v>
          </cell>
        </row>
        <row r="115">
          <cell r="H115" t="str">
            <v>Conversion Industries Inc.</v>
          </cell>
          <cell r="AC115">
            <v>0</v>
          </cell>
        </row>
        <row r="116">
          <cell r="H116" t="str">
            <v>Conversion Industries Inc.</v>
          </cell>
          <cell r="AC116">
            <v>0</v>
          </cell>
        </row>
        <row r="117">
          <cell r="H117" t="str">
            <v>CWG $12.375 5/22/2000 Swap</v>
          </cell>
          <cell r="AC117">
            <v>-11.049999999988358</v>
          </cell>
        </row>
        <row r="118">
          <cell r="H118" t="str">
            <v>Echostar</v>
          </cell>
          <cell r="AC118">
            <v>1133125</v>
          </cell>
        </row>
        <row r="119">
          <cell r="H119" t="str">
            <v>Echostar</v>
          </cell>
          <cell r="AC119">
            <v>-1133125</v>
          </cell>
        </row>
        <row r="120">
          <cell r="H120" t="str">
            <v>Dover Downs Entertainment</v>
          </cell>
          <cell r="AC120">
            <v>1875</v>
          </cell>
        </row>
        <row r="121">
          <cell r="H121" t="str">
            <v>eLottery Inc.</v>
          </cell>
          <cell r="AC121">
            <v>-56650</v>
          </cell>
        </row>
        <row r="122">
          <cell r="H122" t="str">
            <v>ESTI Oct 1999 12.5 Calls</v>
          </cell>
          <cell r="AC122">
            <v>-11250</v>
          </cell>
        </row>
        <row r="123">
          <cell r="H123" t="str">
            <v>Elite Info. Grp (was Broadway &amp; Seymour)</v>
          </cell>
          <cell r="AC123">
            <v>610150</v>
          </cell>
        </row>
        <row r="124">
          <cell r="H124" t="str">
            <v>Employee Solutions Inc.</v>
          </cell>
          <cell r="AC124">
            <v>2187.5</v>
          </cell>
        </row>
        <row r="125">
          <cell r="H125" t="str">
            <v>Employee Solutions Inc.</v>
          </cell>
          <cell r="AC125">
            <v>-2187.5</v>
          </cell>
        </row>
        <row r="126">
          <cell r="H126" t="str">
            <v>Eclipse Surgical Technologies</v>
          </cell>
          <cell r="AC126">
            <v>-1235208.6200000001</v>
          </cell>
        </row>
        <row r="127">
          <cell r="H127" t="str">
            <v>ETOYS Inc</v>
          </cell>
          <cell r="AC127">
            <v>353718.75</v>
          </cell>
        </row>
        <row r="128">
          <cell r="H128" t="str">
            <v>Friedman Billings Ramsey-A</v>
          </cell>
          <cell r="AC128">
            <v>79687.5</v>
          </cell>
        </row>
        <row r="129">
          <cell r="H129" t="str">
            <v>Fusion Medical Technologies</v>
          </cell>
          <cell r="AC129">
            <v>63750</v>
          </cell>
        </row>
        <row r="130">
          <cell r="H130" t="str">
            <v>Galileo International</v>
          </cell>
          <cell r="AC130">
            <v>781250</v>
          </cell>
        </row>
        <row r="131">
          <cell r="H131" t="str">
            <v>Galileo International</v>
          </cell>
          <cell r="AC131">
            <v>-781250</v>
          </cell>
        </row>
        <row r="132">
          <cell r="H132" t="str">
            <v>General Motors Corp - Class H</v>
          </cell>
          <cell r="AC132">
            <v>-354062.5</v>
          </cell>
        </row>
        <row r="133">
          <cell r="H133" t="str">
            <v>General Motors Corp - Class H</v>
          </cell>
          <cell r="AC133">
            <v>354062.5</v>
          </cell>
        </row>
        <row r="134">
          <cell r="H134" t="str">
            <v>GTECH Corporation</v>
          </cell>
          <cell r="AC134">
            <v>-100000</v>
          </cell>
        </row>
        <row r="135">
          <cell r="H135" t="str">
            <v>Genzyme Surgical Products</v>
          </cell>
          <cell r="AC135">
            <v>137500</v>
          </cell>
        </row>
        <row r="136">
          <cell r="H136" t="str">
            <v>Healthcare Recoveries Inc.</v>
          </cell>
          <cell r="AC136">
            <v>-34684.380000000354</v>
          </cell>
        </row>
        <row r="137">
          <cell r="H137" t="str">
            <v>Harrah's Entertainment</v>
          </cell>
          <cell r="AC137">
            <v>-91029.980000000447</v>
          </cell>
        </row>
        <row r="138">
          <cell r="H138" t="str">
            <v>Harrah's Entertainment</v>
          </cell>
          <cell r="AC138">
            <v>31212.5</v>
          </cell>
        </row>
        <row r="139">
          <cell r="H139" t="str">
            <v>Hollywood Entertainment</v>
          </cell>
          <cell r="AC139">
            <v>-56250</v>
          </cell>
        </row>
        <row r="140">
          <cell r="H140" t="str">
            <v>Hearst Argyle TV</v>
          </cell>
          <cell r="AC140">
            <v>-223437.5</v>
          </cell>
        </row>
        <row r="141">
          <cell r="H141" t="str">
            <v>Hearst Argyle TV</v>
          </cell>
          <cell r="AC141">
            <v>223437.5</v>
          </cell>
        </row>
        <row r="142">
          <cell r="H142" t="str">
            <v>International Game Technology</v>
          </cell>
          <cell r="AC142">
            <v>-78750</v>
          </cell>
        </row>
        <row r="143">
          <cell r="H143" t="str">
            <v>Imagyn Medical (Urohealth)</v>
          </cell>
          <cell r="AC143">
            <v>-156.66600000008475</v>
          </cell>
        </row>
        <row r="144">
          <cell r="H144" t="str">
            <v>Imagyn Medical (Urohealth)</v>
          </cell>
          <cell r="AC144">
            <v>156.66599999996834</v>
          </cell>
        </row>
        <row r="145">
          <cell r="H145" t="str">
            <v>Insituform Technologies</v>
          </cell>
          <cell r="AC145">
            <v>103000</v>
          </cell>
        </row>
        <row r="146">
          <cell r="H146" t="str">
            <v>Insituform Technologies</v>
          </cell>
          <cell r="AC146">
            <v>-103000</v>
          </cell>
        </row>
        <row r="147">
          <cell r="H147" t="str">
            <v>International Speedway</v>
          </cell>
          <cell r="AC147">
            <v>-237390.02</v>
          </cell>
        </row>
        <row r="148">
          <cell r="H148" t="str">
            <v>Jackpot Enterprises, Inc.</v>
          </cell>
          <cell r="AC148">
            <v>13631.25</v>
          </cell>
        </row>
        <row r="149">
          <cell r="H149" t="str">
            <v>Jackpot Enterprises, Inc.</v>
          </cell>
          <cell r="AC149">
            <v>-13631.25</v>
          </cell>
        </row>
        <row r="150">
          <cell r="H150" t="str">
            <v>JB Oxford Holdings</v>
          </cell>
          <cell r="AC150">
            <v>93.75</v>
          </cell>
        </row>
        <row r="151">
          <cell r="H151" t="str">
            <v>JB Oxford Holdings</v>
          </cell>
          <cell r="AC151">
            <v>-93.75</v>
          </cell>
        </row>
        <row r="152">
          <cell r="H152" t="str">
            <v>JTS Corp (was Atari)</v>
          </cell>
          <cell r="AC152">
            <v>-655.66999999992549</v>
          </cell>
        </row>
        <row r="153">
          <cell r="H153" t="str">
            <v>Keravision Inc</v>
          </cell>
          <cell r="AC153">
            <v>0</v>
          </cell>
        </row>
        <row r="154">
          <cell r="H154" t="str">
            <v>4 Kids Entertainment</v>
          </cell>
          <cell r="AC154">
            <v>-5396.0499999998137</v>
          </cell>
        </row>
        <row r="155">
          <cell r="H155" t="str">
            <v>KERA Nov 1999 10 Calls</v>
          </cell>
          <cell r="AC155">
            <v>-1437.5</v>
          </cell>
        </row>
        <row r="156">
          <cell r="H156" t="str">
            <v>KERA Nov 1999 15 Calls</v>
          </cell>
          <cell r="AC156">
            <v>0</v>
          </cell>
        </row>
        <row r="157">
          <cell r="H157" t="str">
            <v>KERA Nov 1999 25 Call</v>
          </cell>
          <cell r="AC157">
            <v>6250</v>
          </cell>
        </row>
        <row r="158">
          <cell r="H158" t="str">
            <v>KERA Nov 1999 12.5 Calls</v>
          </cell>
          <cell r="AC158">
            <v>0</v>
          </cell>
        </row>
        <row r="159">
          <cell r="H159" t="str">
            <v>KERA Nov 1999 17.5 Call</v>
          </cell>
          <cell r="AC159">
            <v>0</v>
          </cell>
        </row>
        <row r="160">
          <cell r="H160" t="str">
            <v>KERA Nov 1999 22.5 Calls</v>
          </cell>
          <cell r="AC160">
            <v>15875</v>
          </cell>
        </row>
        <row r="161">
          <cell r="H161" t="str">
            <v>KERA Nov 1999 17.5 Put</v>
          </cell>
          <cell r="AC161">
            <v>0</v>
          </cell>
        </row>
        <row r="162">
          <cell r="H162" t="str">
            <v>Lernout &amp; Hauspie Speech Products</v>
          </cell>
          <cell r="AC162">
            <v>8031.25</v>
          </cell>
        </row>
        <row r="163">
          <cell r="H163" t="str">
            <v>Lodgenet</v>
          </cell>
          <cell r="AC163">
            <v>375000</v>
          </cell>
        </row>
        <row r="164">
          <cell r="H164" t="str">
            <v>Learn2.com Inc</v>
          </cell>
          <cell r="AC164">
            <v>-1015.625</v>
          </cell>
        </row>
        <row r="165">
          <cell r="H165" t="str">
            <v>Learn2.com Inc</v>
          </cell>
          <cell r="AC165">
            <v>1015.625</v>
          </cell>
        </row>
        <row r="166">
          <cell r="H166" t="str">
            <v>LVLT $56.50 24 month Swap</v>
          </cell>
          <cell r="AC166">
            <v>-376250</v>
          </cell>
        </row>
        <row r="167">
          <cell r="H167" t="str">
            <v>Maxicare Health Plans, Inc.</v>
          </cell>
          <cell r="AC167">
            <v>26112.5</v>
          </cell>
        </row>
        <row r="168">
          <cell r="H168" t="str">
            <v>MAXI $2.75 5/17/2000 Swap</v>
          </cell>
          <cell r="AC168">
            <v>212500</v>
          </cell>
        </row>
        <row r="169">
          <cell r="H169" t="str">
            <v>Midwest Express Holdings, Paul</v>
          </cell>
          <cell r="AC169">
            <v>63393.75</v>
          </cell>
        </row>
        <row r="170">
          <cell r="H170" t="str">
            <v>Midwest Express Holdings, Paul</v>
          </cell>
          <cell r="AC170">
            <v>-177187.5</v>
          </cell>
        </row>
        <row r="171">
          <cell r="H171" t="str">
            <v>Mesa Airlines</v>
          </cell>
          <cell r="AC171">
            <v>-162534.6875</v>
          </cell>
        </row>
        <row r="172">
          <cell r="H172" t="str">
            <v>Mesa Airlines</v>
          </cell>
          <cell r="AC172">
            <v>162534.6875</v>
          </cell>
        </row>
        <row r="173">
          <cell r="H173" t="str">
            <v>Morton Industrial Group</v>
          </cell>
          <cell r="AC173">
            <v>222187.5</v>
          </cell>
        </row>
        <row r="174">
          <cell r="H174" t="str">
            <v>Mid Atlantic Medical</v>
          </cell>
          <cell r="AC174">
            <v>324318.75</v>
          </cell>
        </row>
        <row r="175">
          <cell r="H175" t="str">
            <v>MME Sept. 1999 12.5 Calls</v>
          </cell>
          <cell r="AC175">
            <v>0</v>
          </cell>
        </row>
        <row r="176">
          <cell r="H176" t="str">
            <v>Championship Auto Racing</v>
          </cell>
          <cell r="AC176">
            <v>66825</v>
          </cell>
        </row>
        <row r="177">
          <cell r="H177" t="str">
            <v>Championship Auto Racing</v>
          </cell>
          <cell r="AC177">
            <v>-66825</v>
          </cell>
        </row>
        <row r="178">
          <cell r="H178" t="str">
            <v>Motive Power Industries</v>
          </cell>
          <cell r="AC178">
            <v>-47703.125</v>
          </cell>
        </row>
        <row r="179">
          <cell r="H179" t="str">
            <v>Motive Power Industries</v>
          </cell>
          <cell r="AC179">
            <v>47078.125</v>
          </cell>
        </row>
        <row r="180">
          <cell r="H180" t="str">
            <v>MP3.Com</v>
          </cell>
          <cell r="AC180">
            <v>-34593.75</v>
          </cell>
        </row>
        <row r="181">
          <cell r="H181" t="str">
            <v>MP3.Com - Bart</v>
          </cell>
          <cell r="AC181">
            <v>-34593.75</v>
          </cell>
        </row>
        <row r="182">
          <cell r="H182" t="str">
            <v>National Discount Brokers</v>
          </cell>
          <cell r="AC182">
            <v>69062.5</v>
          </cell>
        </row>
        <row r="183">
          <cell r="H183" t="str">
            <v>Orthodontic Centers of America</v>
          </cell>
          <cell r="AC183">
            <v>46875</v>
          </cell>
        </row>
        <row r="184">
          <cell r="H184" t="str">
            <v>Orthodontic Centers of America</v>
          </cell>
          <cell r="AC184">
            <v>-46875</v>
          </cell>
        </row>
        <row r="185">
          <cell r="H185" t="str">
            <v>Optical Imaging Systems</v>
          </cell>
          <cell r="AC185">
            <v>0</v>
          </cell>
        </row>
        <row r="186">
          <cell r="H186" t="str">
            <v>Priceline.com</v>
          </cell>
          <cell r="AC186">
            <v>103781.25</v>
          </cell>
        </row>
        <row r="187">
          <cell r="H187" t="str">
            <v>Priceline.com</v>
          </cell>
          <cell r="AC187">
            <v>-103781.25</v>
          </cell>
        </row>
        <row r="188">
          <cell r="H188" t="str">
            <v>Priceline - Ed</v>
          </cell>
          <cell r="AC188">
            <v>23062.5</v>
          </cell>
        </row>
        <row r="189">
          <cell r="H189" t="str">
            <v>Priceline - Ed</v>
          </cell>
          <cell r="AC189">
            <v>-148625</v>
          </cell>
        </row>
        <row r="190">
          <cell r="H190" t="str">
            <v>Physician Computer Network</v>
          </cell>
          <cell r="AC190">
            <v>-15687.5</v>
          </cell>
        </row>
        <row r="191">
          <cell r="H191" t="str">
            <v>Physician Computer Network</v>
          </cell>
          <cell r="AC191">
            <v>15687.5</v>
          </cell>
        </row>
        <row r="192">
          <cell r="H192" t="str">
            <v>Penn National Gaming</v>
          </cell>
          <cell r="AC192">
            <v>-46250</v>
          </cell>
        </row>
        <row r="193">
          <cell r="H193" t="str">
            <v>Pegasus Communications</v>
          </cell>
          <cell r="AC193">
            <v>237500</v>
          </cell>
        </row>
        <row r="194">
          <cell r="H194" t="str">
            <v>Phoenix Healthcare Corp (was Iatros)</v>
          </cell>
          <cell r="AC194">
            <v>2745</v>
          </cell>
        </row>
        <row r="195">
          <cell r="H195" t="str">
            <v>Phoenix Healthcare Corp (was Iatros)</v>
          </cell>
          <cell r="AC195">
            <v>-2745</v>
          </cell>
        </row>
        <row r="196">
          <cell r="H196" t="str">
            <v>Pixar</v>
          </cell>
          <cell r="AC196">
            <v>141750</v>
          </cell>
        </row>
        <row r="197">
          <cell r="H197" t="str">
            <v>Pixar</v>
          </cell>
          <cell r="AC197">
            <v>14315.625</v>
          </cell>
        </row>
        <row r="198">
          <cell r="H198" t="str">
            <v>Pixar</v>
          </cell>
          <cell r="AC198">
            <v>-112500</v>
          </cell>
        </row>
        <row r="199">
          <cell r="H199" t="str">
            <v>Pixar</v>
          </cell>
          <cell r="AC199">
            <v>-14315.625</v>
          </cell>
        </row>
        <row r="200">
          <cell r="H200" t="str">
            <v>Playboy</v>
          </cell>
          <cell r="AC200">
            <v>2500</v>
          </cell>
        </row>
        <row r="201">
          <cell r="H201" t="str">
            <v>Players International</v>
          </cell>
          <cell r="AC201">
            <v>-37153.125</v>
          </cell>
        </row>
        <row r="202">
          <cell r="H202" t="str">
            <v>Players International</v>
          </cell>
          <cell r="AC202">
            <v>4653.125</v>
          </cell>
        </row>
        <row r="203">
          <cell r="H203" t="str">
            <v>PMTI 2/18/2003 $3.00 Warrants</v>
          </cell>
          <cell r="AC203">
            <v>0</v>
          </cell>
        </row>
        <row r="204">
          <cell r="H204" t="str">
            <v>Catalina Marketing</v>
          </cell>
          <cell r="AC204">
            <v>-75000</v>
          </cell>
        </row>
        <row r="205">
          <cell r="H205" t="str">
            <v>Catalina Marketing</v>
          </cell>
          <cell r="AC205">
            <v>75000</v>
          </cell>
        </row>
        <row r="206">
          <cell r="H206" t="str">
            <v>Paul-Son Gaming</v>
          </cell>
          <cell r="AC206">
            <v>3333.75</v>
          </cell>
        </row>
        <row r="207">
          <cell r="H207" t="str">
            <v>Qiangen NV</v>
          </cell>
          <cell r="AC207">
            <v>-2665075</v>
          </cell>
        </row>
        <row r="208">
          <cell r="H208" t="str">
            <v>SAPE Sept 1999 70 Calls</v>
          </cell>
          <cell r="AC208">
            <v>-81250</v>
          </cell>
        </row>
        <row r="209">
          <cell r="H209" t="str">
            <v>Rainforest Cafe</v>
          </cell>
          <cell r="AC209">
            <v>95987.5</v>
          </cell>
        </row>
        <row r="210">
          <cell r="H210" t="str">
            <v>Sapient Corp</v>
          </cell>
          <cell r="AC210">
            <v>-650037.5</v>
          </cell>
        </row>
        <row r="211">
          <cell r="H211" t="str">
            <v>Sanchez Computer Associates</v>
          </cell>
          <cell r="AC211">
            <v>-900000</v>
          </cell>
        </row>
        <row r="212">
          <cell r="H212" t="str">
            <v>Schick Technology</v>
          </cell>
          <cell r="AC212">
            <v>0</v>
          </cell>
        </row>
        <row r="213">
          <cell r="H213" t="str">
            <v>Schick Technology</v>
          </cell>
          <cell r="AC213">
            <v>0</v>
          </cell>
        </row>
        <row r="214">
          <cell r="H214" t="str">
            <v>Sepracor Inc.</v>
          </cell>
          <cell r="AC214">
            <v>16250</v>
          </cell>
        </row>
        <row r="215">
          <cell r="H215" t="str">
            <v>Scientific Games</v>
          </cell>
          <cell r="AC215">
            <v>93075</v>
          </cell>
        </row>
        <row r="216">
          <cell r="H216" t="str">
            <v>Sunrise Technologies</v>
          </cell>
          <cell r="AC216">
            <v>187500</v>
          </cell>
        </row>
        <row r="217">
          <cell r="H217" t="str">
            <v>Sodak Gaming, Inc.</v>
          </cell>
          <cell r="AC217">
            <v>26590.625</v>
          </cell>
        </row>
        <row r="218">
          <cell r="H218" t="str">
            <v>Sodak Gaming, Inc.</v>
          </cell>
          <cell r="AC218">
            <v>-2165.625</v>
          </cell>
        </row>
        <row r="219">
          <cell r="H219" t="str">
            <v>Station Casinos</v>
          </cell>
          <cell r="AC219">
            <v>-1148648.5</v>
          </cell>
        </row>
        <row r="220">
          <cell r="H220" t="str">
            <v>Station Casinos $5 1/8 5/17/00 Swap</v>
          </cell>
          <cell r="AC220">
            <v>-1307500</v>
          </cell>
        </row>
        <row r="221">
          <cell r="H221" t="str">
            <v>Systemsoft Corp.</v>
          </cell>
          <cell r="AC221">
            <v>0</v>
          </cell>
        </row>
        <row r="222">
          <cell r="H222" t="str">
            <v>Systemsoft Corp.</v>
          </cell>
          <cell r="AC222">
            <v>0</v>
          </cell>
        </row>
        <row r="223">
          <cell r="H223" t="str">
            <v>Tech Chemicals &amp; Products Inc.</v>
          </cell>
          <cell r="AC223">
            <v>-3328.125</v>
          </cell>
        </row>
        <row r="224">
          <cell r="H224" t="str">
            <v>THQ Inc.</v>
          </cell>
          <cell r="AC224">
            <v>-87198.749999996275</v>
          </cell>
        </row>
        <row r="225">
          <cell r="H225" t="str">
            <v>THQI $28 Swap of Jul 2000</v>
          </cell>
          <cell r="AC225">
            <v>-62500</v>
          </cell>
        </row>
        <row r="226">
          <cell r="H226" t="str">
            <v>THQI $25.375 Swap</v>
          </cell>
          <cell r="AC226">
            <v>-88557.5</v>
          </cell>
        </row>
        <row r="227">
          <cell r="H227" t="str">
            <v>Top Source Technology, Inc.</v>
          </cell>
          <cell r="AC227">
            <v>21281.25</v>
          </cell>
        </row>
        <row r="228">
          <cell r="H228" t="str">
            <v>Top Source Technology, Inc.</v>
          </cell>
          <cell r="AC228">
            <v>-21281.25</v>
          </cell>
        </row>
        <row r="229">
          <cell r="H229" t="str">
            <v>AMTD Nov 1999 20 Calls</v>
          </cell>
          <cell r="AC229">
            <v>-3125</v>
          </cell>
        </row>
        <row r="230">
          <cell r="H230" t="str">
            <v>Travel Services International</v>
          </cell>
          <cell r="AC230">
            <v>0</v>
          </cell>
        </row>
        <row r="231">
          <cell r="H231" t="str">
            <v>TCI Satellite Entertainment</v>
          </cell>
          <cell r="AC231">
            <v>0</v>
          </cell>
        </row>
        <row r="232">
          <cell r="H232" t="str">
            <v>TCI Satellite Entertainment</v>
          </cell>
          <cell r="AC232">
            <v>0</v>
          </cell>
        </row>
        <row r="233">
          <cell r="H233" t="str">
            <v>Sabre Group</v>
          </cell>
          <cell r="AC233">
            <v>-562500</v>
          </cell>
        </row>
        <row r="234">
          <cell r="H234" t="str">
            <v>Sabre Group</v>
          </cell>
          <cell r="AC234">
            <v>562500</v>
          </cell>
        </row>
        <row r="235">
          <cell r="H235" t="str">
            <v>TCI Music</v>
          </cell>
          <cell r="AC235">
            <v>-5000</v>
          </cell>
        </row>
        <row r="236">
          <cell r="H236" t="str">
            <v>TCI Music</v>
          </cell>
          <cell r="AC236">
            <v>30000</v>
          </cell>
        </row>
        <row r="237">
          <cell r="H237" t="str">
            <v>Youbet.com</v>
          </cell>
          <cell r="AC237">
            <v>12387.5</v>
          </cell>
        </row>
        <row r="238">
          <cell r="H238" t="str">
            <v>Universal Health Services</v>
          </cell>
          <cell r="AC238">
            <v>-189167.75</v>
          </cell>
        </row>
        <row r="239">
          <cell r="H239" t="str">
            <v>Univision</v>
          </cell>
          <cell r="AC239">
            <v>61875</v>
          </cell>
        </row>
        <row r="240">
          <cell r="H240" t="str">
            <v>Univision</v>
          </cell>
          <cell r="AC240">
            <v>-43125</v>
          </cell>
        </row>
        <row r="241">
          <cell r="H241" t="str">
            <v>Golden State Vintners</v>
          </cell>
          <cell r="AC241">
            <v>-25937.5</v>
          </cell>
        </row>
        <row r="242">
          <cell r="H242" t="str">
            <v xml:space="preserve">Valence Technology  </v>
          </cell>
          <cell r="AC242">
            <v>0</v>
          </cell>
        </row>
        <row r="243">
          <cell r="H243" t="str">
            <v>Websecure</v>
          </cell>
          <cell r="AC243">
            <v>0</v>
          </cell>
        </row>
        <row r="244">
          <cell r="H244" t="str">
            <v>Websecure</v>
          </cell>
          <cell r="AC244">
            <v>0</v>
          </cell>
        </row>
        <row r="245">
          <cell r="H245" t="str">
            <v>Wit Capital</v>
          </cell>
          <cell r="AC245">
            <v>-14850</v>
          </cell>
        </row>
        <row r="246">
          <cell r="H246" t="str">
            <v>WMS Industries</v>
          </cell>
          <cell r="AC246">
            <v>14840.319999999832</v>
          </cell>
        </row>
        <row r="247">
          <cell r="H247" t="str">
            <v>Western Pacific Airlines</v>
          </cell>
          <cell r="AC247">
            <v>0</v>
          </cell>
        </row>
      </sheetData>
      <sheetData sheetId="20">
        <row r="1">
          <cell r="C1" t="str">
            <v>Shares</v>
          </cell>
          <cell r="D1" t="str">
            <v>Float</v>
          </cell>
          <cell r="E1" t="str">
            <v>Avg. Daily Vol.</v>
          </cell>
        </row>
        <row r="2">
          <cell r="C2" t="str">
            <v>(Millions)</v>
          </cell>
          <cell r="D2" t="str">
            <v>(Millions)</v>
          </cell>
          <cell r="E2" t="str">
            <v>(4/21-10/21/98)</v>
          </cell>
        </row>
        <row r="3">
          <cell r="A3" t="str">
            <v>T-STN</v>
          </cell>
          <cell r="B3" t="str">
            <v>STN</v>
          </cell>
          <cell r="C3">
            <v>35.311999999999998</v>
          </cell>
          <cell r="D3">
            <v>30.14</v>
          </cell>
          <cell r="E3">
            <v>224209</v>
          </cell>
        </row>
        <row r="4">
          <cell r="A4" t="str">
            <v>T-GLC</v>
          </cell>
          <cell r="B4" t="str">
            <v>GLC</v>
          </cell>
          <cell r="C4">
            <v>104.905</v>
          </cell>
          <cell r="D4">
            <v>39.82</v>
          </cell>
          <cell r="E4">
            <v>146998</v>
          </cell>
        </row>
        <row r="5">
          <cell r="A5" t="str">
            <v>T-HLYW</v>
          </cell>
          <cell r="B5" t="str">
            <v>HLYW</v>
          </cell>
          <cell r="C5">
            <v>37.040999999999997</v>
          </cell>
          <cell r="D5">
            <v>22.45</v>
          </cell>
          <cell r="E5">
            <v>384480</v>
          </cell>
        </row>
        <row r="6">
          <cell r="A6" t="str">
            <v>T-WANG</v>
          </cell>
          <cell r="B6" t="str">
            <v>WANG</v>
          </cell>
          <cell r="C6">
            <v>46.19</v>
          </cell>
          <cell r="D6">
            <v>38.94</v>
          </cell>
          <cell r="E6">
            <v>360729</v>
          </cell>
        </row>
        <row r="7">
          <cell r="A7" t="str">
            <v>T-TSG</v>
          </cell>
          <cell r="B7" t="str">
            <v>TSG</v>
          </cell>
          <cell r="C7">
            <v>22.614000000000001</v>
          </cell>
          <cell r="D7">
            <v>22.61</v>
          </cell>
          <cell r="E7">
            <v>120074</v>
          </cell>
        </row>
        <row r="8">
          <cell r="A8" t="str">
            <v>T-AMTR</v>
          </cell>
          <cell r="B8" t="str">
            <v>AMTR</v>
          </cell>
          <cell r="C8">
            <v>11.715</v>
          </cell>
          <cell r="D8">
            <v>3.24</v>
          </cell>
          <cell r="E8">
            <v>28874</v>
          </cell>
        </row>
        <row r="9">
          <cell r="A9" t="str">
            <v>T-PGTV</v>
          </cell>
          <cell r="B9" t="str">
            <v>PGTV</v>
          </cell>
          <cell r="C9">
            <v>11.316000000000001</v>
          </cell>
          <cell r="D9">
            <v>4.3499999999999996</v>
          </cell>
          <cell r="E9">
            <v>19366</v>
          </cell>
        </row>
        <row r="10">
          <cell r="A10" t="str">
            <v>T-GND</v>
          </cell>
          <cell r="B10" t="str">
            <v>GND</v>
          </cell>
          <cell r="C10">
            <v>42.292999999999999</v>
          </cell>
          <cell r="D10">
            <v>35.1</v>
          </cell>
          <cell r="E10">
            <v>208751</v>
          </cell>
        </row>
        <row r="11">
          <cell r="A11" t="str">
            <v>T-DISH</v>
          </cell>
          <cell r="B11" t="str">
            <v>DISH</v>
          </cell>
          <cell r="C11">
            <v>15.206</v>
          </cell>
          <cell r="D11">
            <v>13.61</v>
          </cell>
          <cell r="E11">
            <v>201689</v>
          </cell>
        </row>
        <row r="12">
          <cell r="A12" t="str">
            <v>T-USSB</v>
          </cell>
          <cell r="B12" t="str">
            <v>USSB</v>
          </cell>
          <cell r="C12">
            <v>65.936000000000007</v>
          </cell>
          <cell r="D12">
            <v>64.06</v>
          </cell>
          <cell r="E12">
            <v>202681</v>
          </cell>
        </row>
        <row r="13">
          <cell r="A13" t="str">
            <v>T-SG</v>
          </cell>
          <cell r="B13" t="str">
            <v>SG</v>
          </cell>
          <cell r="C13">
            <v>12.378</v>
          </cell>
          <cell r="D13">
            <v>11.81</v>
          </cell>
          <cell r="E13">
            <v>23629</v>
          </cell>
        </row>
        <row r="14">
          <cell r="A14" t="str">
            <v>T-INSUA</v>
          </cell>
          <cell r="B14" t="str">
            <v>INSUA</v>
          </cell>
          <cell r="C14">
            <v>27.03</v>
          </cell>
          <cell r="D14">
            <v>20.440000000000001</v>
          </cell>
          <cell r="E14">
            <v>81226</v>
          </cell>
        </row>
        <row r="15">
          <cell r="A15" t="str">
            <v>T-AEN</v>
          </cell>
          <cell r="B15" t="str">
            <v>AEN</v>
          </cell>
          <cell r="C15">
            <v>18.452999999999999</v>
          </cell>
          <cell r="D15">
            <v>14.47</v>
          </cell>
          <cell r="E15">
            <v>60116</v>
          </cell>
        </row>
        <row r="16">
          <cell r="A16" t="str">
            <v>T-GTK</v>
          </cell>
          <cell r="B16" t="str">
            <v>GTK</v>
          </cell>
          <cell r="C16">
            <v>41.280999999999999</v>
          </cell>
          <cell r="D16">
            <v>41.28</v>
          </cell>
          <cell r="E16">
            <v>180902</v>
          </cell>
        </row>
        <row r="17">
          <cell r="A17" t="str">
            <v>T-BEV</v>
          </cell>
          <cell r="B17" t="str">
            <v>BEV</v>
          </cell>
          <cell r="C17">
            <v>103.25700000000001</v>
          </cell>
          <cell r="D17">
            <v>102.62</v>
          </cell>
          <cell r="E17">
            <v>457515</v>
          </cell>
        </row>
        <row r="18">
          <cell r="A18" t="str">
            <v>T-ACCS</v>
          </cell>
          <cell r="B18" t="str">
            <v>ACCS</v>
          </cell>
          <cell r="C18">
            <v>23.577999999999999</v>
          </cell>
          <cell r="D18">
            <v>21.88</v>
          </cell>
          <cell r="E18">
            <v>383033</v>
          </cell>
        </row>
        <row r="19">
          <cell r="A19" t="str">
            <v>T-RAIN</v>
          </cell>
          <cell r="B19" t="str">
            <v>RAIN</v>
          </cell>
          <cell r="C19">
            <v>25.53</v>
          </cell>
          <cell r="D19">
            <v>22.85</v>
          </cell>
          <cell r="E19">
            <v>295221</v>
          </cell>
        </row>
        <row r="20">
          <cell r="A20" t="str">
            <v>T-MME</v>
          </cell>
          <cell r="B20" t="str">
            <v>MME</v>
          </cell>
          <cell r="C20">
            <v>54.024000000000001</v>
          </cell>
          <cell r="D20">
            <v>52.86</v>
          </cell>
          <cell r="E20">
            <v>182816</v>
          </cell>
        </row>
        <row r="21">
          <cell r="A21" t="str">
            <v>T-MPN</v>
          </cell>
          <cell r="B21" t="str">
            <v>MPN</v>
          </cell>
          <cell r="C21">
            <v>73.599999999999994</v>
          </cell>
          <cell r="D21">
            <v>33.729999999999997</v>
          </cell>
          <cell r="E21">
            <v>198179</v>
          </cell>
        </row>
        <row r="22">
          <cell r="A22" t="str">
            <v>T-PWRH</v>
          </cell>
          <cell r="B22" t="str">
            <v>PWRH</v>
          </cell>
          <cell r="C22">
            <v>10.816000000000001</v>
          </cell>
          <cell r="D22">
            <v>10.39</v>
          </cell>
          <cell r="E22">
            <v>89096</v>
          </cell>
        </row>
        <row r="23">
          <cell r="A23" t="str">
            <v>T-MAXI</v>
          </cell>
          <cell r="B23" t="str">
            <v>MAXI</v>
          </cell>
          <cell r="C23">
            <v>17.925000000000001</v>
          </cell>
          <cell r="D23">
            <v>16.489999999999998</v>
          </cell>
          <cell r="E23">
            <v>109105</v>
          </cell>
        </row>
        <row r="24">
          <cell r="A24" t="str">
            <v>T-PKS</v>
          </cell>
          <cell r="B24" t="str">
            <v>PKS</v>
          </cell>
          <cell r="C24">
            <v>75.411000000000001</v>
          </cell>
          <cell r="D24">
            <v>60.24</v>
          </cell>
          <cell r="E24">
            <v>374853</v>
          </cell>
        </row>
        <row r="25">
          <cell r="A25" t="str">
            <v>T-SODK</v>
          </cell>
          <cell r="B25" t="str">
            <v>SODK</v>
          </cell>
          <cell r="C25">
            <v>22.757999999999999</v>
          </cell>
          <cell r="D25">
            <v>11.05</v>
          </cell>
          <cell r="E25">
            <v>58030</v>
          </cell>
        </row>
        <row r="26">
          <cell r="A26" t="str">
            <v>T-UVN</v>
          </cell>
          <cell r="B26" t="str">
            <v>UVN</v>
          </cell>
          <cell r="C26">
            <v>47.744999999999997</v>
          </cell>
          <cell r="D26">
            <v>42.66</v>
          </cell>
          <cell r="E26">
            <v>288143</v>
          </cell>
        </row>
        <row r="27">
          <cell r="A27" t="str">
            <v>T-PLAY</v>
          </cell>
          <cell r="B27" t="str">
            <v>PLAY</v>
          </cell>
          <cell r="C27">
            <v>31.942</v>
          </cell>
          <cell r="D27">
            <v>24.51</v>
          </cell>
          <cell r="E27">
            <v>144967</v>
          </cell>
        </row>
        <row r="28">
          <cell r="A28" t="str">
            <v>T-CNDR</v>
          </cell>
          <cell r="B28" t="str">
            <v>CNDR</v>
          </cell>
          <cell r="C28">
            <v>11.199</v>
          </cell>
          <cell r="D28">
            <v>11.199</v>
          </cell>
          <cell r="E28">
            <v>56808</v>
          </cell>
        </row>
        <row r="29">
          <cell r="A29" t="str">
            <v>T-CWG</v>
          </cell>
          <cell r="B29" t="str">
            <v>CWG</v>
          </cell>
          <cell r="C29">
            <v>150</v>
          </cell>
          <cell r="D29">
            <v>71</v>
          </cell>
          <cell r="E29">
            <v>123215</v>
          </cell>
        </row>
        <row r="30">
          <cell r="A30" t="str">
            <v>T-RENO</v>
          </cell>
          <cell r="B30" t="str">
            <v>RENO</v>
          </cell>
          <cell r="C30">
            <v>10.753</v>
          </cell>
          <cell r="D30">
            <v>10.029999999999999</v>
          </cell>
          <cell r="E30">
            <v>155168</v>
          </cell>
        </row>
        <row r="31">
          <cell r="A31" t="str">
            <v>T-RENOP</v>
          </cell>
          <cell r="B31" t="str">
            <v>RENOP</v>
          </cell>
          <cell r="E31">
            <v>10290</v>
          </cell>
        </row>
        <row r="32">
          <cell r="A32" t="str">
            <v>T-SLI</v>
          </cell>
          <cell r="B32" t="str">
            <v>SLI</v>
          </cell>
          <cell r="C32">
            <v>29.052</v>
          </cell>
          <cell r="D32">
            <v>14.08</v>
          </cell>
          <cell r="E32">
            <v>121205</v>
          </cell>
        </row>
        <row r="33">
          <cell r="A33" t="str">
            <v>T-BSIS</v>
          </cell>
          <cell r="B33" t="str">
            <v>BSIS</v>
          </cell>
          <cell r="C33">
            <v>9.2289999999999992</v>
          </cell>
          <cell r="D33">
            <v>8.7899999999999991</v>
          </cell>
          <cell r="E33">
            <v>50215</v>
          </cell>
        </row>
        <row r="34">
          <cell r="A34" t="str">
            <v>T-LNET</v>
          </cell>
          <cell r="B34" t="str">
            <v>LNET</v>
          </cell>
          <cell r="C34">
            <v>11.552</v>
          </cell>
          <cell r="D34">
            <v>10.15</v>
          </cell>
          <cell r="E34">
            <v>33847</v>
          </cell>
        </row>
        <row r="35">
          <cell r="A35" t="str">
            <v>T-ALLY</v>
          </cell>
          <cell r="B35" t="str">
            <v>ALLY</v>
          </cell>
          <cell r="C35">
            <v>34.261000000000003</v>
          </cell>
          <cell r="D35">
            <v>27.69</v>
          </cell>
          <cell r="E35">
            <v>108893</v>
          </cell>
        </row>
        <row r="36">
          <cell r="A36" t="str">
            <v>T-SFXE</v>
          </cell>
          <cell r="B36" t="str">
            <v>SFXE</v>
          </cell>
          <cell r="C36">
            <v>28.753</v>
          </cell>
          <cell r="D36">
            <v>26.15</v>
          </cell>
          <cell r="E36">
            <v>445613</v>
          </cell>
        </row>
        <row r="37">
          <cell r="A37" t="str">
            <v>T-CCAR</v>
          </cell>
          <cell r="B37" t="str">
            <v>CCAR</v>
          </cell>
          <cell r="C37">
            <v>8.4160000000000004</v>
          </cell>
          <cell r="D37">
            <v>7.91</v>
          </cell>
          <cell r="E37">
            <v>41694</v>
          </cell>
        </row>
        <row r="38">
          <cell r="A38" t="str">
            <v>T-PENN</v>
          </cell>
          <cell r="B38" t="str">
            <v>PENN</v>
          </cell>
          <cell r="C38">
            <v>15.156000000000001</v>
          </cell>
          <cell r="D38">
            <v>8.14</v>
          </cell>
          <cell r="E38">
            <v>76492</v>
          </cell>
        </row>
        <row r="39">
          <cell r="A39" t="str">
            <v>T-GBTVK</v>
          </cell>
          <cell r="B39" t="str">
            <v>GBTVK</v>
          </cell>
          <cell r="C39">
            <v>10.061999999999999</v>
          </cell>
          <cell r="D39">
            <v>9.52</v>
          </cell>
          <cell r="E39">
            <v>124271</v>
          </cell>
        </row>
        <row r="40">
          <cell r="A40" t="str">
            <v>T-LNM</v>
          </cell>
          <cell r="B40" t="str">
            <v>LNM</v>
          </cell>
          <cell r="C40">
            <v>20.710999999999999</v>
          </cell>
          <cell r="D40">
            <v>16.84</v>
          </cell>
          <cell r="E40">
            <v>73159</v>
          </cell>
        </row>
        <row r="41">
          <cell r="A41" t="str">
            <v>T-MGRP</v>
          </cell>
          <cell r="B41" t="str">
            <v>MGRP</v>
          </cell>
          <cell r="C41">
            <v>3.802</v>
          </cell>
          <cell r="D41">
            <v>1.47</v>
          </cell>
          <cell r="E41">
            <v>3709</v>
          </cell>
        </row>
        <row r="42">
          <cell r="A42" t="str">
            <v>T-OCIS</v>
          </cell>
          <cell r="B42" t="str">
            <v>OCIS</v>
          </cell>
          <cell r="C42">
            <v>10.523999999999999</v>
          </cell>
          <cell r="D42">
            <v>4.18</v>
          </cell>
          <cell r="E42">
            <v>28871</v>
          </cell>
        </row>
        <row r="43">
          <cell r="A43" t="str">
            <v>T-SRR</v>
          </cell>
          <cell r="B43" t="str">
            <v>SRR</v>
          </cell>
          <cell r="C43">
            <v>46.427999999999997</v>
          </cell>
          <cell r="D43">
            <v>45.99</v>
          </cell>
          <cell r="E43">
            <v>311418</v>
          </cell>
        </row>
        <row r="44">
          <cell r="A44" t="str">
            <v>T-MOFN</v>
          </cell>
          <cell r="B44" t="str">
            <v>MOFN</v>
          </cell>
          <cell r="C44">
            <v>5.2649999999999997</v>
          </cell>
          <cell r="D44">
            <v>2.94</v>
          </cell>
          <cell r="E44">
            <v>28164</v>
          </cell>
        </row>
        <row r="45">
          <cell r="A45" t="str">
            <v>T-REXI</v>
          </cell>
          <cell r="B45" t="str">
            <v>REXI</v>
          </cell>
          <cell r="C45">
            <v>20.195</v>
          </cell>
          <cell r="D45">
            <v>18.87</v>
          </cell>
          <cell r="E45">
            <v>755239</v>
          </cell>
        </row>
        <row r="46">
          <cell r="A46" t="str">
            <v>T-PRMA</v>
          </cell>
          <cell r="B46" t="str">
            <v>PRMA</v>
          </cell>
          <cell r="C46">
            <v>28.919</v>
          </cell>
          <cell r="D46">
            <v>6.96</v>
          </cell>
          <cell r="E46">
            <v>226580</v>
          </cell>
        </row>
        <row r="47">
          <cell r="A47" t="str">
            <v>T-LCP</v>
          </cell>
          <cell r="B47" t="str">
            <v>LCP</v>
          </cell>
          <cell r="C47">
            <v>58.539000000000001</v>
          </cell>
          <cell r="D47">
            <v>8.01</v>
          </cell>
          <cell r="E47">
            <v>91818</v>
          </cell>
        </row>
        <row r="48">
          <cell r="A48" t="str">
            <v>T-ENDO</v>
          </cell>
          <cell r="B48" t="str">
            <v>ENDO</v>
          </cell>
          <cell r="C48">
            <v>10.438000000000001</v>
          </cell>
          <cell r="D48">
            <v>9.73</v>
          </cell>
          <cell r="E48">
            <v>44595</v>
          </cell>
        </row>
        <row r="49">
          <cell r="A49" t="str">
            <v>T-BEYE</v>
          </cell>
          <cell r="B49" t="str">
            <v>BEYE</v>
          </cell>
          <cell r="C49">
            <v>6.8920000000000003</v>
          </cell>
          <cell r="D49">
            <v>4.93</v>
          </cell>
          <cell r="E49">
            <v>39758</v>
          </cell>
        </row>
        <row r="50">
          <cell r="A50" t="str">
            <v>T-PMTI</v>
          </cell>
          <cell r="B50" t="str">
            <v>PMTI</v>
          </cell>
          <cell r="C50">
            <v>65.558000000000007</v>
          </cell>
          <cell r="D50">
            <v>57.64</v>
          </cell>
          <cell r="E50">
            <v>298016</v>
          </cell>
        </row>
        <row r="51">
          <cell r="A51" t="str">
            <v>T-SMK</v>
          </cell>
          <cell r="B51" t="str">
            <v>SMK</v>
          </cell>
          <cell r="C51">
            <v>34.088000000000001</v>
          </cell>
          <cell r="D51">
            <v>24.056999999999999</v>
          </cell>
          <cell r="E51">
            <v>51941</v>
          </cell>
        </row>
        <row r="52">
          <cell r="A52" t="str">
            <v>T-RHCI</v>
          </cell>
          <cell r="B52" t="str">
            <v>RHCI</v>
          </cell>
          <cell r="C52">
            <v>10.878</v>
          </cell>
          <cell r="D52">
            <v>10.878</v>
          </cell>
          <cell r="E52">
            <v>20524</v>
          </cell>
        </row>
        <row r="53">
          <cell r="A53" t="str">
            <v>T-ASCA</v>
          </cell>
          <cell r="B53" t="str">
            <v>ASCA</v>
          </cell>
          <cell r="C53">
            <v>20.36</v>
          </cell>
          <cell r="D53">
            <v>2.66</v>
          </cell>
          <cell r="E53">
            <v>8109</v>
          </cell>
        </row>
        <row r="54">
          <cell r="A54" t="str">
            <v>T-GLYT</v>
          </cell>
          <cell r="B54" t="str">
            <v>GLYT</v>
          </cell>
          <cell r="C54">
            <v>13.599</v>
          </cell>
          <cell r="D54">
            <v>10.6</v>
          </cell>
          <cell r="E54">
            <v>73229</v>
          </cell>
        </row>
        <row r="55">
          <cell r="A55" t="str">
            <v>T-ENSO</v>
          </cell>
          <cell r="B55" t="str">
            <v>ENSO</v>
          </cell>
          <cell r="C55">
            <v>5.8129999999999997</v>
          </cell>
          <cell r="D55">
            <v>2.91</v>
          </cell>
          <cell r="E55">
            <v>10045</v>
          </cell>
        </row>
        <row r="56">
          <cell r="A56" t="str">
            <v>T-THQI</v>
          </cell>
          <cell r="B56" t="str">
            <v>THQI</v>
          </cell>
          <cell r="C56">
            <v>10.914</v>
          </cell>
          <cell r="D56">
            <v>10.32</v>
          </cell>
          <cell r="E56">
            <v>339855</v>
          </cell>
        </row>
        <row r="57">
          <cell r="A57" t="str">
            <v>T-BVF</v>
          </cell>
          <cell r="B57" t="str">
            <v>BVF</v>
          </cell>
          <cell r="C57">
            <v>26.661000000000001</v>
          </cell>
          <cell r="D57">
            <v>18.662700000000001</v>
          </cell>
          <cell r="E57">
            <v>145805</v>
          </cell>
        </row>
        <row r="58">
          <cell r="A58" t="str">
            <v>T-BXM</v>
          </cell>
          <cell r="B58" t="str">
            <v>BXM</v>
          </cell>
          <cell r="C58">
            <v>11.35</v>
          </cell>
          <cell r="D58">
            <v>7.04</v>
          </cell>
          <cell r="E58">
            <v>134150</v>
          </cell>
        </row>
        <row r="59">
          <cell r="A59" t="str">
            <v>T-SAPE</v>
          </cell>
          <cell r="B59" t="str">
            <v>SAPE</v>
          </cell>
          <cell r="C59">
            <v>25.350999999999999</v>
          </cell>
          <cell r="D59">
            <v>11.99</v>
          </cell>
          <cell r="E59">
            <v>341212</v>
          </cell>
        </row>
        <row r="60">
          <cell r="A60" t="str">
            <v>T-GTW</v>
          </cell>
          <cell r="B60" t="str">
            <v>GTW</v>
          </cell>
          <cell r="C60">
            <v>155.768</v>
          </cell>
          <cell r="D60">
            <v>73.989999999999995</v>
          </cell>
          <cell r="E60">
            <v>2208581</v>
          </cell>
        </row>
        <row r="61">
          <cell r="A61" t="str">
            <v>T-BERW</v>
          </cell>
          <cell r="B61" t="str">
            <v>BERW</v>
          </cell>
          <cell r="C61">
            <v>18.045000000000002</v>
          </cell>
          <cell r="D61">
            <v>6.6</v>
          </cell>
          <cell r="E61">
            <v>117010</v>
          </cell>
        </row>
        <row r="62">
          <cell r="A62" t="str">
            <v>T-QGENF</v>
          </cell>
          <cell r="B62" t="str">
            <v>QGENF</v>
          </cell>
          <cell r="C62">
            <v>16.777000000000001</v>
          </cell>
          <cell r="D62">
            <v>10.55</v>
          </cell>
          <cell r="E62">
            <v>30536</v>
          </cell>
        </row>
        <row r="63">
          <cell r="A63" t="str">
            <v>T-LVLT</v>
          </cell>
          <cell r="B63" t="str">
            <v>LVLT</v>
          </cell>
          <cell r="C63">
            <v>306.47899999999998</v>
          </cell>
          <cell r="D63">
            <v>185.08</v>
          </cell>
          <cell r="E63">
            <v>715522</v>
          </cell>
        </row>
        <row r="64">
          <cell r="A64" t="str">
            <v>T-KO</v>
          </cell>
          <cell r="B64" t="str">
            <v>KO</v>
          </cell>
          <cell r="C64">
            <v>2465.4940000000001</v>
          </cell>
          <cell r="D64">
            <v>2352.5700000000002</v>
          </cell>
          <cell r="E64">
            <v>3904838</v>
          </cell>
        </row>
        <row r="65">
          <cell r="A65" t="str">
            <v>T-HBOC</v>
          </cell>
          <cell r="B65" t="str">
            <v>HBOC</v>
          </cell>
          <cell r="C65">
            <v>430.99299999999999</v>
          </cell>
          <cell r="D65">
            <v>426.81</v>
          </cell>
          <cell r="E65">
            <v>5665203</v>
          </cell>
        </row>
        <row r="66">
          <cell r="A66" t="str">
            <v>T-PIXR</v>
          </cell>
          <cell r="B66" t="str">
            <v>PIXR</v>
          </cell>
          <cell r="C66">
            <v>44.441000000000003</v>
          </cell>
          <cell r="D66">
            <v>11.62</v>
          </cell>
          <cell r="E66">
            <v>267243</v>
          </cell>
        </row>
        <row r="67">
          <cell r="A67" t="str">
            <v>T-LHSPF</v>
          </cell>
          <cell r="B67" t="str">
            <v>LHSPF</v>
          </cell>
          <cell r="C67">
            <v>49.768000000000001</v>
          </cell>
          <cell r="E67">
            <v>758194</v>
          </cell>
        </row>
        <row r="68">
          <cell r="A68" t="str">
            <v>T-HTV</v>
          </cell>
          <cell r="B68" t="str">
            <v>HTV</v>
          </cell>
          <cell r="C68">
            <v>12.026999999999999</v>
          </cell>
          <cell r="D68">
            <v>7.94</v>
          </cell>
          <cell r="E68">
            <v>60159</v>
          </cell>
        </row>
        <row r="69">
          <cell r="A69" t="str">
            <v>T-MPH</v>
          </cell>
          <cell r="B69" t="str">
            <v>MPH</v>
          </cell>
          <cell r="C69">
            <v>15.172000000000001</v>
          </cell>
          <cell r="D69">
            <v>15.17</v>
          </cell>
          <cell r="E69">
            <v>32334</v>
          </cell>
        </row>
        <row r="70">
          <cell r="A70" t="str">
            <v>T-BBY</v>
          </cell>
          <cell r="B70" t="str">
            <v>BBY</v>
          </cell>
          <cell r="C70">
            <v>100.77</v>
          </cell>
          <cell r="D70">
            <v>80.36</v>
          </cell>
          <cell r="E70">
            <v>1150641</v>
          </cell>
        </row>
        <row r="71">
          <cell r="A71" t="str">
            <v>T-PPDI</v>
          </cell>
          <cell r="B71" t="str">
            <v>PPDI</v>
          </cell>
          <cell r="C71">
            <v>23.254000000000001</v>
          </cell>
          <cell r="D71">
            <v>16.48</v>
          </cell>
          <cell r="E71">
            <v>213212</v>
          </cell>
        </row>
        <row r="72">
          <cell r="A72" t="str">
            <v>T-ISCA</v>
          </cell>
          <cell r="B72" t="str">
            <v>ISCA</v>
          </cell>
          <cell r="C72">
            <v>10.868</v>
          </cell>
          <cell r="D72">
            <v>9.85</v>
          </cell>
          <cell r="E72">
            <v>91414</v>
          </cell>
        </row>
        <row r="73">
          <cell r="A73" t="str">
            <v>T-MEH</v>
          </cell>
          <cell r="B73" t="str">
            <v>MEH</v>
          </cell>
          <cell r="C73">
            <v>14.141</v>
          </cell>
          <cell r="D73">
            <v>14.03</v>
          </cell>
          <cell r="E73">
            <v>64495</v>
          </cell>
        </row>
        <row r="74">
          <cell r="A74" t="str">
            <v>T-PAX</v>
          </cell>
          <cell r="B74" t="str">
            <v>PAX</v>
          </cell>
          <cell r="C74">
            <v>52.457999999999998</v>
          </cell>
          <cell r="D74">
            <v>22.32</v>
          </cell>
          <cell r="E74">
            <v>142719</v>
          </cell>
        </row>
        <row r="75">
          <cell r="A75" t="str">
            <v>T-MESA</v>
          </cell>
          <cell r="B75" t="str">
            <v>MESA</v>
          </cell>
          <cell r="C75">
            <v>28.363</v>
          </cell>
          <cell r="D75">
            <v>25.83</v>
          </cell>
          <cell r="E75">
            <v>140302</v>
          </cell>
        </row>
        <row r="76">
          <cell r="A76" t="str">
            <v>T-CKE</v>
          </cell>
          <cell r="B76" t="str">
            <v>CKE</v>
          </cell>
          <cell r="C76">
            <v>9.9420000000000002</v>
          </cell>
          <cell r="D76">
            <v>8.61</v>
          </cell>
          <cell r="E76">
            <v>50064</v>
          </cell>
        </row>
        <row r="77">
          <cell r="A77" t="str">
            <v>T-CAKE</v>
          </cell>
          <cell r="B77" t="str">
            <v>CAKE</v>
          </cell>
          <cell r="C77">
            <v>20.079999999999998</v>
          </cell>
          <cell r="D77">
            <v>17.25</v>
          </cell>
          <cell r="E77">
            <v>233940</v>
          </cell>
        </row>
        <row r="78">
          <cell r="A78" t="str">
            <v>T-GAP</v>
          </cell>
          <cell r="B78" t="str">
            <v>GAP</v>
          </cell>
          <cell r="C78">
            <v>386.31799999999998</v>
          </cell>
          <cell r="D78">
            <v>270.11</v>
          </cell>
          <cell r="E78">
            <v>1328590</v>
          </cell>
        </row>
        <row r="79">
          <cell r="A79" t="str">
            <v>T-DELL</v>
          </cell>
          <cell r="B79" t="str">
            <v>DELL</v>
          </cell>
          <cell r="C79">
            <v>1273.511</v>
          </cell>
          <cell r="D79">
            <v>1066.44</v>
          </cell>
          <cell r="E79">
            <v>36853881</v>
          </cell>
        </row>
        <row r="80">
          <cell r="A80" t="str">
            <v>T-CCU</v>
          </cell>
          <cell r="B80" t="str">
            <v>CCU</v>
          </cell>
          <cell r="C80">
            <v>248.333</v>
          </cell>
          <cell r="D80">
            <v>193.28</v>
          </cell>
          <cell r="E80">
            <v>966229</v>
          </cell>
        </row>
        <row r="81">
          <cell r="A81" t="str">
            <v>T-PSON</v>
          </cell>
          <cell r="B81" t="str">
            <v>PSON</v>
          </cell>
          <cell r="C81">
            <v>3.476</v>
          </cell>
          <cell r="D81">
            <v>1.61</v>
          </cell>
          <cell r="E81">
            <v>7004</v>
          </cell>
        </row>
        <row r="82">
          <cell r="A82" t="str">
            <v>T-TCPI</v>
          </cell>
          <cell r="B82" t="str">
            <v>TCPI</v>
          </cell>
          <cell r="C82">
            <v>10.015000000000001</v>
          </cell>
          <cell r="D82">
            <v>5.95</v>
          </cell>
          <cell r="E82">
            <v>90229</v>
          </cell>
        </row>
        <row r="83">
          <cell r="A83" t="str">
            <v>T-OVONE</v>
          </cell>
          <cell r="B83" t="str">
            <v>OVONE</v>
          </cell>
          <cell r="C83">
            <v>97.460999999999999</v>
          </cell>
          <cell r="D83">
            <v>18.600000000000001</v>
          </cell>
          <cell r="E83">
            <v>151944</v>
          </cell>
        </row>
        <row r="84">
          <cell r="A84" t="str">
            <v>T-BIOW</v>
          </cell>
          <cell r="B84" t="str">
            <v>BIOW</v>
          </cell>
          <cell r="E84">
            <v>0</v>
          </cell>
        </row>
        <row r="85">
          <cell r="A85" t="str">
            <v>T-PAAN</v>
          </cell>
          <cell r="B85" t="str">
            <v>PAAN</v>
          </cell>
          <cell r="C85">
            <v>21.06</v>
          </cell>
          <cell r="D85">
            <v>1.61</v>
          </cell>
          <cell r="E85">
            <v>0</v>
          </cell>
        </row>
        <row r="86">
          <cell r="A86" t="str">
            <v>T-TOWVQ</v>
          </cell>
          <cell r="B86" t="str">
            <v>TOWVQ</v>
          </cell>
          <cell r="C86">
            <v>58.393000000000001</v>
          </cell>
          <cell r="D86">
            <v>27.79</v>
          </cell>
          <cell r="E86">
            <v>0</v>
          </cell>
        </row>
        <row r="87">
          <cell r="A87" t="str">
            <v>T-WPACQ</v>
          </cell>
          <cell r="B87" t="str">
            <v>WPACQ</v>
          </cell>
          <cell r="C87">
            <v>13.571</v>
          </cell>
          <cell r="D87">
            <v>5.03</v>
          </cell>
          <cell r="E87">
            <v>23878</v>
          </cell>
        </row>
        <row r="88">
          <cell r="A88" t="str">
            <v>T-CVII</v>
          </cell>
          <cell r="B88" t="str">
            <v>CVII</v>
          </cell>
          <cell r="E88">
            <v>630</v>
          </cell>
        </row>
        <row r="89">
          <cell r="A89" t="str">
            <v>T-CENL</v>
          </cell>
          <cell r="B89" t="str">
            <v>CENL</v>
          </cell>
          <cell r="C89">
            <v>18.495999999999999</v>
          </cell>
          <cell r="D89">
            <v>6.52</v>
          </cell>
          <cell r="E89">
            <v>71150</v>
          </cell>
        </row>
        <row r="90">
          <cell r="A90" t="str">
            <v>T-WEBS</v>
          </cell>
          <cell r="B90" t="str">
            <v>WEBS</v>
          </cell>
          <cell r="C90">
            <v>5.6070000000000002</v>
          </cell>
          <cell r="D90">
            <v>4.8</v>
          </cell>
          <cell r="E90">
            <v>0</v>
          </cell>
        </row>
        <row r="91">
          <cell r="A91" t="str">
            <v>T-VIAS</v>
          </cell>
          <cell r="B91" t="str">
            <v>VIAS</v>
          </cell>
          <cell r="C91">
            <v>19.327000000000002</v>
          </cell>
          <cell r="D91">
            <v>18.89</v>
          </cell>
          <cell r="E91">
            <v>487387</v>
          </cell>
        </row>
        <row r="92">
          <cell r="A92" t="str">
            <v>T-UHS</v>
          </cell>
          <cell r="B92" t="str">
            <v>UHS</v>
          </cell>
          <cell r="C92">
            <v>30.41</v>
          </cell>
          <cell r="D92">
            <v>27.86</v>
          </cell>
          <cell r="E92">
            <v>122568</v>
          </cell>
        </row>
        <row r="93">
          <cell r="A93" t="str">
            <v>T-TSATA</v>
          </cell>
          <cell r="B93" t="str">
            <v>TSATA</v>
          </cell>
          <cell r="C93">
            <v>59.28</v>
          </cell>
          <cell r="D93">
            <v>57.09</v>
          </cell>
          <cell r="E93">
            <v>533805</v>
          </cell>
        </row>
        <row r="94">
          <cell r="A94" t="str">
            <v>T-TPS</v>
          </cell>
          <cell r="B94" t="str">
            <v>TPS</v>
          </cell>
          <cell r="C94">
            <v>28.951000000000001</v>
          </cell>
          <cell r="D94">
            <v>28.16</v>
          </cell>
          <cell r="E94">
            <v>72427</v>
          </cell>
        </row>
        <row r="95">
          <cell r="A95" t="str">
            <v>T-SYSF</v>
          </cell>
          <cell r="B95" t="str">
            <v>SYSF</v>
          </cell>
          <cell r="C95">
            <v>26.722000000000001</v>
          </cell>
          <cell r="D95">
            <v>26.72</v>
          </cell>
          <cell r="E95">
            <v>233523</v>
          </cell>
        </row>
        <row r="96">
          <cell r="A96" t="str">
            <v>T-SIR</v>
          </cell>
          <cell r="B96" t="str">
            <v>SIR</v>
          </cell>
          <cell r="C96">
            <v>37.228999999999999</v>
          </cell>
          <cell r="D96">
            <v>25.33</v>
          </cell>
          <cell r="E96">
            <v>504091</v>
          </cell>
        </row>
        <row r="97">
          <cell r="A97" t="str">
            <v>T-SGIC</v>
          </cell>
          <cell r="B97" t="str">
            <v>SGIC</v>
          </cell>
          <cell r="C97">
            <v>14.25</v>
          </cell>
          <cell r="D97">
            <v>12.46</v>
          </cell>
          <cell r="E97">
            <v>122198</v>
          </cell>
        </row>
        <row r="98">
          <cell r="A98" t="str">
            <v>T-SEVL</v>
          </cell>
          <cell r="B98" t="str">
            <v>SEVL</v>
          </cell>
          <cell r="C98">
            <v>17.585000000000001</v>
          </cell>
          <cell r="D98">
            <v>14.88</v>
          </cell>
          <cell r="E98">
            <v>1200002</v>
          </cell>
        </row>
        <row r="99">
          <cell r="A99" t="str">
            <v>T-PTVL</v>
          </cell>
          <cell r="B99" t="str">
            <v>PTVL</v>
          </cell>
          <cell r="C99">
            <v>13.423</v>
          </cell>
          <cell r="D99">
            <v>7.41</v>
          </cell>
          <cell r="E99">
            <v>285622</v>
          </cell>
        </row>
        <row r="100">
          <cell r="A100" t="str">
            <v>T-POS</v>
          </cell>
          <cell r="B100" t="str">
            <v>POS</v>
          </cell>
          <cell r="C100">
            <v>18.501999999999999</v>
          </cell>
          <cell r="D100">
            <v>16.03</v>
          </cell>
          <cell r="E100">
            <v>93436</v>
          </cell>
        </row>
        <row r="101">
          <cell r="A101" t="str">
            <v>T-PCNI</v>
          </cell>
          <cell r="B101" t="str">
            <v>PCNI</v>
          </cell>
          <cell r="C101">
            <v>53.636000000000003</v>
          </cell>
          <cell r="D101">
            <v>30.41</v>
          </cell>
          <cell r="E101">
            <v>72061</v>
          </cell>
        </row>
        <row r="102">
          <cell r="A102" t="str">
            <v>T-OCA</v>
          </cell>
          <cell r="B102" t="str">
            <v>OCA</v>
          </cell>
          <cell r="C102">
            <v>47.741</v>
          </cell>
          <cell r="D102">
            <v>39.97</v>
          </cell>
          <cell r="E102">
            <v>167309</v>
          </cell>
        </row>
        <row r="103">
          <cell r="A103" t="str">
            <v>T-MWY</v>
          </cell>
          <cell r="B103" t="str">
            <v>MWY</v>
          </cell>
          <cell r="C103">
            <v>37.420999999999999</v>
          </cell>
          <cell r="D103">
            <v>33.25</v>
          </cell>
          <cell r="E103">
            <v>250882</v>
          </cell>
        </row>
        <row r="104">
          <cell r="A104" t="str">
            <v>T-MPO</v>
          </cell>
          <cell r="B104" t="str">
            <v>MPO</v>
          </cell>
          <cell r="C104">
            <v>17.82</v>
          </cell>
          <cell r="D104">
            <v>17.21</v>
          </cell>
          <cell r="E104">
            <v>57097</v>
          </cell>
        </row>
        <row r="105">
          <cell r="A105" t="str">
            <v>T-JTSC</v>
          </cell>
          <cell r="B105" t="str">
            <v>JTSC</v>
          </cell>
          <cell r="C105">
            <v>165.249</v>
          </cell>
          <cell r="D105">
            <v>123.71</v>
          </cell>
          <cell r="E105">
            <v>254209</v>
          </cell>
        </row>
        <row r="106">
          <cell r="A106" t="str">
            <v>T-IMTI</v>
          </cell>
          <cell r="B106" t="str">
            <v>IMTI</v>
          </cell>
          <cell r="C106">
            <v>36.436999999999998</v>
          </cell>
          <cell r="D106">
            <v>28.77</v>
          </cell>
          <cell r="E106">
            <v>253631</v>
          </cell>
        </row>
        <row r="107">
          <cell r="A107" t="str">
            <v>T-IHNI</v>
          </cell>
          <cell r="B107" t="str">
            <v>IHNI</v>
          </cell>
          <cell r="C107">
            <v>20.87</v>
          </cell>
          <cell r="D107">
            <v>18.64</v>
          </cell>
          <cell r="E107">
            <v>54502</v>
          </cell>
        </row>
        <row r="108">
          <cell r="A108" t="str">
            <v>T-IAIC</v>
          </cell>
          <cell r="B108" t="str">
            <v>IAIC</v>
          </cell>
          <cell r="C108">
            <v>6.7210000000000001</v>
          </cell>
          <cell r="D108">
            <v>4.5599999999999996</v>
          </cell>
          <cell r="E108">
            <v>63245</v>
          </cell>
        </row>
        <row r="109">
          <cell r="A109" t="str">
            <v>T-ESOL</v>
          </cell>
          <cell r="B109" t="str">
            <v>ESOL</v>
          </cell>
          <cell r="C109">
            <v>31.794</v>
          </cell>
          <cell r="D109">
            <v>27.12</v>
          </cell>
          <cell r="E109">
            <v>246567</v>
          </cell>
        </row>
        <row r="110">
          <cell r="A110" t="str">
            <v>T-ENQ</v>
          </cell>
          <cell r="B110" t="str">
            <v>ENQ</v>
          </cell>
          <cell r="C110">
            <v>21.791</v>
          </cell>
          <cell r="D110">
            <v>12.62</v>
          </cell>
          <cell r="E110">
            <v>28426</v>
          </cell>
        </row>
        <row r="111">
          <cell r="A111" t="str">
            <v>T-CSDS</v>
          </cell>
          <cell r="B111" t="str">
            <v>CSDS</v>
          </cell>
          <cell r="C111">
            <v>18.065999999999999</v>
          </cell>
          <cell r="D111">
            <v>15.46</v>
          </cell>
          <cell r="E111">
            <v>56084</v>
          </cell>
        </row>
        <row r="112">
          <cell r="A112" t="str">
            <v>T-CROS</v>
          </cell>
          <cell r="B112" t="str">
            <v>CROS</v>
          </cell>
          <cell r="C112">
            <v>11.481</v>
          </cell>
          <cell r="D112">
            <v>7.67</v>
          </cell>
          <cell r="E112">
            <v>45343</v>
          </cell>
        </row>
        <row r="113">
          <cell r="A113" t="str">
            <v>T-CREE</v>
          </cell>
          <cell r="B113" t="str">
            <v>CREE</v>
          </cell>
          <cell r="C113">
            <v>12.991</v>
          </cell>
          <cell r="D113">
            <v>11.62</v>
          </cell>
          <cell r="E113">
            <v>106790</v>
          </cell>
        </row>
        <row r="114">
          <cell r="A114" t="str">
            <v>T-CMI</v>
          </cell>
          <cell r="B114" t="str">
            <v>CMI</v>
          </cell>
          <cell r="C114">
            <v>14.965999999999999</v>
          </cell>
          <cell r="D114">
            <v>12.64</v>
          </cell>
          <cell r="E114">
            <v>111607</v>
          </cell>
        </row>
        <row r="115">
          <cell r="A115" t="str">
            <v>T-CHTL</v>
          </cell>
          <cell r="B115" t="str">
            <v>CHTL</v>
          </cell>
          <cell r="C115">
            <v>40.81</v>
          </cell>
          <cell r="D115">
            <v>33.22</v>
          </cell>
          <cell r="E115">
            <v>183078</v>
          </cell>
        </row>
        <row r="116">
          <cell r="A116" t="str">
            <v>T-BYD</v>
          </cell>
          <cell r="B116" t="str">
            <v>BYD</v>
          </cell>
          <cell r="C116">
            <v>61.826000000000001</v>
          </cell>
          <cell r="D116">
            <v>26.34</v>
          </cell>
          <cell r="E116">
            <v>58083</v>
          </cell>
        </row>
        <row r="117">
          <cell r="A117" t="str">
            <v>T-AVEI</v>
          </cell>
          <cell r="B117" t="str">
            <v>AVEI</v>
          </cell>
          <cell r="C117">
            <v>64.186000000000007</v>
          </cell>
          <cell r="D117">
            <v>55.1</v>
          </cell>
          <cell r="E117">
            <v>1691087</v>
          </cell>
        </row>
        <row r="118">
          <cell r="A118" t="str">
            <v>T-ALK</v>
          </cell>
          <cell r="B118" t="str">
            <v>ALK</v>
          </cell>
          <cell r="C118">
            <v>26.207000000000001</v>
          </cell>
          <cell r="D118">
            <v>25.06</v>
          </cell>
          <cell r="E118">
            <v>410311</v>
          </cell>
        </row>
        <row r="119">
          <cell r="A119" t="str">
            <v>T-ACE</v>
          </cell>
          <cell r="B119" t="str">
            <v>ACE</v>
          </cell>
          <cell r="C119">
            <v>5.0570000000000004</v>
          </cell>
          <cell r="D119">
            <v>4.72</v>
          </cell>
          <cell r="E119">
            <v>15922</v>
          </cell>
        </row>
        <row r="120">
          <cell r="A120" t="str">
            <v>T-BEV.SWAP</v>
          </cell>
          <cell r="B120" t="str">
            <v>BEV.SWAP</v>
          </cell>
          <cell r="C120">
            <v>103.25700000000001</v>
          </cell>
          <cell r="D120">
            <v>102.62</v>
          </cell>
          <cell r="E120">
            <v>457515</v>
          </cell>
        </row>
        <row r="121">
          <cell r="A121" t="str">
            <v>T-BVF.SWAP</v>
          </cell>
          <cell r="B121" t="str">
            <v>BVF.SWAP</v>
          </cell>
          <cell r="E121">
            <v>145805</v>
          </cell>
        </row>
        <row r="122">
          <cell r="A122" t="str">
            <v>T-MAXI.SWAP</v>
          </cell>
          <cell r="B122" t="str">
            <v>MAXI.SWAP</v>
          </cell>
          <cell r="C122">
            <v>17.925000000000001</v>
          </cell>
          <cell r="D122">
            <v>16.489999999999998</v>
          </cell>
          <cell r="E122">
            <v>109105</v>
          </cell>
        </row>
        <row r="123">
          <cell r="A123" t="str">
            <v>T-SAPE.SWAP</v>
          </cell>
          <cell r="B123" t="str">
            <v>SAPE.SWAP</v>
          </cell>
          <cell r="C123">
            <v>25.350999999999999</v>
          </cell>
          <cell r="D123">
            <v>11.99</v>
          </cell>
          <cell r="E123">
            <v>341212</v>
          </cell>
        </row>
        <row r="124">
          <cell r="A124" t="str">
            <v>T-CWG.SWAP</v>
          </cell>
          <cell r="B124" t="str">
            <v>CWG.SWAP</v>
          </cell>
          <cell r="E124">
            <v>17140</v>
          </cell>
        </row>
        <row r="125">
          <cell r="A125" t="str">
            <v>T-STN.SWAP</v>
          </cell>
          <cell r="B125" t="str">
            <v>STN.SWAP</v>
          </cell>
          <cell r="C125">
            <v>35.311999999999998</v>
          </cell>
          <cell r="D125">
            <v>30.14</v>
          </cell>
          <cell r="E125">
            <v>224209</v>
          </cell>
        </row>
        <row r="126">
          <cell r="A126" t="str">
            <v>T-ALLY.SWAP</v>
          </cell>
          <cell r="B126" t="str">
            <v>ALLY.SWAP</v>
          </cell>
          <cell r="C126">
            <v>34.261000000000003</v>
          </cell>
          <cell r="D126">
            <v>27.69</v>
          </cell>
          <cell r="E126">
            <v>108893</v>
          </cell>
        </row>
        <row r="127">
          <cell r="A127" t="str">
            <v>T-PCNIE</v>
          </cell>
          <cell r="B127" t="str">
            <v>PCNIE</v>
          </cell>
          <cell r="C127">
            <v>53.636000000000003</v>
          </cell>
          <cell r="D127">
            <v>30.41</v>
          </cell>
          <cell r="E127">
            <v>72061</v>
          </cell>
        </row>
        <row r="128">
          <cell r="A128" t="str">
            <v>T-GPS</v>
          </cell>
          <cell r="B128" t="str">
            <v>GPS</v>
          </cell>
          <cell r="C128">
            <v>386.31799999999998</v>
          </cell>
          <cell r="D128">
            <v>270.11</v>
          </cell>
          <cell r="E128">
            <v>1328590</v>
          </cell>
        </row>
        <row r="129">
          <cell r="A129" t="str">
            <v>T-STN.P</v>
          </cell>
          <cell r="B129" t="str">
            <v>STN.P</v>
          </cell>
          <cell r="C129">
            <v>2.0699999999999998</v>
          </cell>
          <cell r="D129">
            <v>2.0699999999999998</v>
          </cell>
          <cell r="E129">
            <v>15890</v>
          </cell>
        </row>
        <row r="130">
          <cell r="A130" t="str">
            <v>T-RENOP</v>
          </cell>
          <cell r="B130" t="str">
            <v>RENOP</v>
          </cell>
          <cell r="C130">
            <v>1.44</v>
          </cell>
          <cell r="D130">
            <v>1.44</v>
          </cell>
          <cell r="E130">
            <v>10290</v>
          </cell>
        </row>
      </sheetData>
      <sheetData sheetId="21">
        <row r="1">
          <cell r="A1" t="str">
            <v>Industry</v>
          </cell>
          <cell r="B1" t="str">
            <v>Industry Name</v>
          </cell>
        </row>
        <row r="2">
          <cell r="A2" t="str">
            <v>HOSP</v>
          </cell>
          <cell r="B2" t="str">
            <v>Healthcare</v>
          </cell>
        </row>
        <row r="3">
          <cell r="A3" t="str">
            <v>HMOS</v>
          </cell>
          <cell r="B3" t="str">
            <v>Healthcare</v>
          </cell>
        </row>
        <row r="4">
          <cell r="A4" t="str">
            <v>NURH</v>
          </cell>
          <cell r="B4" t="str">
            <v>Healthcare</v>
          </cell>
        </row>
        <row r="5">
          <cell r="A5" t="str">
            <v>HEAL</v>
          </cell>
          <cell r="B5" t="str">
            <v>Healthcare</v>
          </cell>
        </row>
        <row r="6">
          <cell r="A6" t="str">
            <v>AIRL</v>
          </cell>
          <cell r="B6" t="str">
            <v>Airlines</v>
          </cell>
        </row>
        <row r="7">
          <cell r="A7" t="str">
            <v>CASI</v>
          </cell>
          <cell r="B7" t="str">
            <v>Casinos</v>
          </cell>
        </row>
        <row r="8">
          <cell r="A8" t="str">
            <v>HOTL</v>
          </cell>
          <cell r="B8" t="str">
            <v>Casinos</v>
          </cell>
        </row>
        <row r="9">
          <cell r="A9" t="str">
            <v>TECH</v>
          </cell>
          <cell r="B9" t="str">
            <v>Technology</v>
          </cell>
        </row>
        <row r="10">
          <cell r="A10" t="str">
            <v>RETA</v>
          </cell>
          <cell r="B10" t="str">
            <v>Retail</v>
          </cell>
        </row>
        <row r="11">
          <cell r="A11" t="str">
            <v>APPA</v>
          </cell>
          <cell r="B11" t="str">
            <v>Retail</v>
          </cell>
        </row>
        <row r="12">
          <cell r="A12" t="str">
            <v>REST</v>
          </cell>
          <cell r="B12" t="str">
            <v>Restaurants</v>
          </cell>
        </row>
        <row r="13">
          <cell r="A13" t="str">
            <v>INDL</v>
          </cell>
          <cell r="B13" t="str">
            <v>Industrial Services</v>
          </cell>
        </row>
        <row r="14">
          <cell r="A14" t="str">
            <v>ENGR</v>
          </cell>
          <cell r="B14" t="str">
            <v>Industrial Services</v>
          </cell>
        </row>
        <row r="15">
          <cell r="A15" t="str">
            <v>FOOD</v>
          </cell>
          <cell r="B15" t="str">
            <v>Food</v>
          </cell>
        </row>
        <row r="16">
          <cell r="A16" t="str">
            <v>ENTM</v>
          </cell>
          <cell r="B16" t="str">
            <v>Entertainment/Leisure</v>
          </cell>
        </row>
        <row r="17">
          <cell r="A17" t="str">
            <v>FINL</v>
          </cell>
          <cell r="B17" t="str">
            <v>Financial/Homebuilding</v>
          </cell>
        </row>
        <row r="18">
          <cell r="A18" t="str">
            <v>HOME</v>
          </cell>
          <cell r="B18" t="str">
            <v>Financial/Homebuilding</v>
          </cell>
        </row>
        <row r="19">
          <cell r="A19" t="str">
            <v>FUND</v>
          </cell>
          <cell r="B19" t="str">
            <v>Financial/Homebuilding</v>
          </cell>
        </row>
        <row r="20">
          <cell r="A20" t="str">
            <v>CONS</v>
          </cell>
          <cell r="B20" t="str">
            <v>Consumer Goods</v>
          </cell>
        </row>
        <row r="21">
          <cell r="A21" t="str">
            <v>ENER</v>
          </cell>
          <cell r="B21" t="str">
            <v>Energy</v>
          </cell>
        </row>
        <row r="22">
          <cell r="A22" t="str">
            <v>WAST</v>
          </cell>
          <cell r="B22" t="str">
            <v>Waste</v>
          </cell>
        </row>
        <row r="23">
          <cell r="A23" t="str">
            <v>HAZW</v>
          </cell>
          <cell r="B23" t="str">
            <v>Waste</v>
          </cell>
        </row>
        <row r="24">
          <cell r="A24" t="str">
            <v>WATE</v>
          </cell>
          <cell r="B24" t="str">
            <v>Waste</v>
          </cell>
        </row>
        <row r="25">
          <cell r="A25" t="str">
            <v>ADVT</v>
          </cell>
          <cell r="B25" t="str">
            <v>Broadcasting/Advertising</v>
          </cell>
        </row>
        <row r="26">
          <cell r="A26" t="str">
            <v>BROD</v>
          </cell>
          <cell r="B26" t="str">
            <v>Broadcasting/Advertising</v>
          </cell>
        </row>
        <row r="27">
          <cell r="A27" t="str">
            <v>GAME</v>
          </cell>
          <cell r="B27" t="str">
            <v>Gaming Equipment / Manufacturing</v>
          </cell>
        </row>
        <row r="28">
          <cell r="A28" t="str">
            <v>TEMP</v>
          </cell>
          <cell r="B28" t="str">
            <v>Temp Staffing / Other</v>
          </cell>
        </row>
        <row r="29">
          <cell r="A29" t="str">
            <v>MEDA</v>
          </cell>
          <cell r="B29" t="str">
            <v>Media/Telecomm</v>
          </cell>
        </row>
        <row r="30">
          <cell r="A30" t="str">
            <v>CHEM</v>
          </cell>
          <cell r="B30" t="str">
            <v>Chemicals / Other</v>
          </cell>
        </row>
        <row r="31">
          <cell r="A31" t="str">
            <v>INFO</v>
          </cell>
          <cell r="B31" t="str">
            <v>Information Services</v>
          </cell>
        </row>
        <row r="32">
          <cell r="A32" t="str">
            <v>MANU</v>
          </cell>
          <cell r="B32" t="str">
            <v>Manufacturing</v>
          </cell>
        </row>
        <row r="33">
          <cell r="A33" t="str">
            <v>METL</v>
          </cell>
          <cell r="B33" t="str">
            <v>Metals / Other</v>
          </cell>
        </row>
        <row r="34">
          <cell r="A34" t="str">
            <v>PAPR</v>
          </cell>
          <cell r="B34" t="str">
            <v>Paper / Other</v>
          </cell>
        </row>
        <row r="35">
          <cell r="A35" t="str">
            <v>REIT</v>
          </cell>
          <cell r="B35" t="str">
            <v>REITs / Other</v>
          </cell>
        </row>
        <row r="36">
          <cell r="A36" t="str">
            <v>UTIL</v>
          </cell>
          <cell r="B36" t="str">
            <v>Utilities / Other</v>
          </cell>
        </row>
        <row r="37">
          <cell r="A37" t="str">
            <v>SOFT</v>
          </cell>
          <cell r="B37" t="str">
            <v>Software</v>
          </cell>
        </row>
        <row r="38">
          <cell r="A38" t="str">
            <v>MEDS</v>
          </cell>
          <cell r="B38" t="str">
            <v>Medical Products</v>
          </cell>
        </row>
        <row r="39">
          <cell r="A39" t="str">
            <v>DRUG</v>
          </cell>
          <cell r="B39" t="str">
            <v>Medical Products</v>
          </cell>
        </row>
      </sheetData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Input"/>
      <sheetName val="Partners"/>
      <sheetName val="Automate"/>
      <sheetName val="PosnSheet"/>
      <sheetName val="CoverPage"/>
      <sheetName val="Monthly"/>
      <sheetName val="Exposure"/>
      <sheetName val="Formulas"/>
      <sheetName val="Securities"/>
      <sheetName val="RawData"/>
      <sheetName val="Longs"/>
      <sheetName val="Shorts"/>
      <sheetName val="Winners"/>
      <sheetName val="Losers"/>
      <sheetName val="Biggest"/>
      <sheetName val="Smallest"/>
      <sheetName val="NewCriteria"/>
      <sheetName val="BlackScholes"/>
      <sheetName val="HTD P&amp;L"/>
      <sheetName val="P&amp;L Today"/>
      <sheetName val="Shares"/>
      <sheetName val="Industries"/>
      <sheetName val="InterimSheet"/>
      <sheetName val="Dialog1"/>
      <sheetName val="OrigCover"/>
    </sheetNames>
    <sheetDataSet>
      <sheetData sheetId="0" refreshError="1">
        <row r="3">
          <cell r="AU3" t="str">
            <v>Long/Short</v>
          </cell>
          <cell r="AV3" t="str">
            <v>Type</v>
          </cell>
          <cell r="AW3" t="str">
            <v>Box?</v>
          </cell>
          <cell r="AX3" t="str">
            <v>Industry</v>
          </cell>
          <cell r="AZ3" t="str">
            <v>Long/Short</v>
          </cell>
          <cell r="BA3" t="str">
            <v>Type</v>
          </cell>
          <cell r="BB3" t="str">
            <v>Box?</v>
          </cell>
          <cell r="BC3" t="str">
            <v>Industry</v>
          </cell>
        </row>
        <row r="4">
          <cell r="AU4" t="str">
            <v>LONG</v>
          </cell>
          <cell r="AV4" t="str">
            <v>Stock</v>
          </cell>
          <cell r="AW4" t="str">
            <v xml:space="preserve"> </v>
          </cell>
          <cell r="AX4" t="str">
            <v>AIRL</v>
          </cell>
          <cell r="AZ4" t="str">
            <v>LONG</v>
          </cell>
          <cell r="BA4" t="str">
            <v>Put</v>
          </cell>
          <cell r="BB4" t="str">
            <v>Put</v>
          </cell>
          <cell r="BC4" t="str">
            <v>AIRL</v>
          </cell>
        </row>
        <row r="5">
          <cell r="AU5" t="str">
            <v>LONG</v>
          </cell>
          <cell r="AV5" t="str">
            <v>Stock</v>
          </cell>
          <cell r="AW5" t="str">
            <v>P</v>
          </cell>
          <cell r="AX5" t="str">
            <v>AIRL</v>
          </cell>
          <cell r="AZ5" t="str">
            <v>SHORT</v>
          </cell>
          <cell r="BA5" t="str">
            <v>Stock</v>
          </cell>
          <cell r="BB5" t="str">
            <v xml:space="preserve"> </v>
          </cell>
          <cell r="BC5" t="str">
            <v>AIRL</v>
          </cell>
        </row>
        <row r="6">
          <cell r="AU6" t="str">
            <v>LONG</v>
          </cell>
          <cell r="AV6" t="str">
            <v>Call</v>
          </cell>
          <cell r="AW6" t="str">
            <v>Call</v>
          </cell>
          <cell r="AX6" t="str">
            <v>AIRL</v>
          </cell>
          <cell r="AZ6" t="str">
            <v>SHORT</v>
          </cell>
          <cell r="BA6" t="str">
            <v>Stock</v>
          </cell>
          <cell r="BB6" t="str">
            <v>P</v>
          </cell>
          <cell r="BC6" t="str">
            <v>AIRL</v>
          </cell>
        </row>
        <row r="7">
          <cell r="AU7" t="str">
            <v>SHORT</v>
          </cell>
          <cell r="AV7" t="str">
            <v>Put</v>
          </cell>
          <cell r="AW7" t="str">
            <v>Put</v>
          </cell>
          <cell r="AX7" t="str">
            <v>AIRL</v>
          </cell>
          <cell r="AZ7" t="str">
            <v>SHORT</v>
          </cell>
          <cell r="BA7" t="str">
            <v>Call</v>
          </cell>
          <cell r="BB7" t="str">
            <v>Call</v>
          </cell>
          <cell r="BC7" t="str">
            <v>AIRL</v>
          </cell>
        </row>
        <row r="9">
          <cell r="AU9" t="str">
            <v>Long/Short</v>
          </cell>
          <cell r="AV9" t="str">
            <v>Type</v>
          </cell>
          <cell r="AW9" t="str">
            <v>Box?</v>
          </cell>
          <cell r="AX9" t="str">
            <v>Industry</v>
          </cell>
          <cell r="AZ9" t="str">
            <v>Long/Short</v>
          </cell>
          <cell r="BA9" t="str">
            <v>Type</v>
          </cell>
          <cell r="BB9" t="str">
            <v>Box?</v>
          </cell>
          <cell r="BC9" t="str">
            <v>Industry</v>
          </cell>
        </row>
        <row r="10">
          <cell r="AU10" t="str">
            <v>LONG</v>
          </cell>
          <cell r="AV10" t="str">
            <v>Stock</v>
          </cell>
          <cell r="AW10" t="str">
            <v xml:space="preserve"> </v>
          </cell>
          <cell r="AX10" t="str">
            <v>HOSP</v>
          </cell>
          <cell r="AZ10" t="str">
            <v>LONG</v>
          </cell>
          <cell r="BA10" t="str">
            <v>Put</v>
          </cell>
          <cell r="BB10" t="str">
            <v>Put</v>
          </cell>
          <cell r="BC10" t="str">
            <v>HOSP</v>
          </cell>
        </row>
        <row r="11">
          <cell r="AU11" t="str">
            <v>LONG</v>
          </cell>
          <cell r="AV11" t="str">
            <v>Stock</v>
          </cell>
          <cell r="AW11" t="str">
            <v>P</v>
          </cell>
          <cell r="AX11" t="str">
            <v>HOSP</v>
          </cell>
          <cell r="AZ11" t="str">
            <v>SHORT</v>
          </cell>
          <cell r="BA11" t="str">
            <v>Stock</v>
          </cell>
          <cell r="BB11" t="str">
            <v xml:space="preserve"> </v>
          </cell>
          <cell r="BC11" t="str">
            <v>HOSP</v>
          </cell>
        </row>
        <row r="12">
          <cell r="AU12" t="str">
            <v>LONG</v>
          </cell>
          <cell r="AV12" t="str">
            <v>Call</v>
          </cell>
          <cell r="AW12" t="str">
            <v>Call</v>
          </cell>
          <cell r="AX12" t="str">
            <v>HOSP</v>
          </cell>
          <cell r="AZ12" t="str">
            <v>SHORT</v>
          </cell>
          <cell r="BA12" t="str">
            <v>Stock</v>
          </cell>
          <cell r="BB12" t="str">
            <v>P</v>
          </cell>
          <cell r="BC12" t="str">
            <v>HOSP</v>
          </cell>
        </row>
        <row r="13">
          <cell r="AU13" t="str">
            <v>SHORT</v>
          </cell>
          <cell r="AV13" t="str">
            <v>Put</v>
          </cell>
          <cell r="AW13" t="str">
            <v>Put</v>
          </cell>
          <cell r="AX13" t="str">
            <v>HOSP</v>
          </cell>
          <cell r="AZ13" t="str">
            <v>SHORT</v>
          </cell>
          <cell r="BA13" t="str">
            <v>Call</v>
          </cell>
          <cell r="BB13" t="str">
            <v>Call</v>
          </cell>
          <cell r="BC13" t="str">
            <v>HOSP</v>
          </cell>
        </row>
        <row r="14">
          <cell r="AU14" t="str">
            <v>LONG</v>
          </cell>
          <cell r="AV14" t="str">
            <v>Stock</v>
          </cell>
          <cell r="AW14" t="str">
            <v xml:space="preserve"> </v>
          </cell>
          <cell r="AX14" t="str">
            <v>HMOS</v>
          </cell>
          <cell r="AZ14" t="str">
            <v>LONG</v>
          </cell>
          <cell r="BA14" t="str">
            <v>Put</v>
          </cell>
          <cell r="BB14" t="str">
            <v>Put</v>
          </cell>
          <cell r="BC14" t="str">
            <v>HMOS</v>
          </cell>
        </row>
        <row r="15">
          <cell r="AU15" t="str">
            <v>LONG</v>
          </cell>
          <cell r="AV15" t="str">
            <v>Stock</v>
          </cell>
          <cell r="AW15" t="str">
            <v>P</v>
          </cell>
          <cell r="AX15" t="str">
            <v>HMOS</v>
          </cell>
          <cell r="AZ15" t="str">
            <v>SHORT</v>
          </cell>
          <cell r="BA15" t="str">
            <v>Stock</v>
          </cell>
          <cell r="BB15" t="str">
            <v xml:space="preserve"> </v>
          </cell>
          <cell r="BC15" t="str">
            <v>HMOS</v>
          </cell>
        </row>
        <row r="16">
          <cell r="AU16" t="str">
            <v>LONG</v>
          </cell>
          <cell r="AV16" t="str">
            <v>Call</v>
          </cell>
          <cell r="AW16" t="str">
            <v>Call</v>
          </cell>
          <cell r="AX16" t="str">
            <v>HMOS</v>
          </cell>
          <cell r="AZ16" t="str">
            <v>SHORT</v>
          </cell>
          <cell r="BA16" t="str">
            <v>Stock</v>
          </cell>
          <cell r="BB16" t="str">
            <v>P</v>
          </cell>
          <cell r="BC16" t="str">
            <v>HMOS</v>
          </cell>
        </row>
        <row r="17">
          <cell r="AU17" t="str">
            <v>SHORT</v>
          </cell>
          <cell r="AV17" t="str">
            <v>Put</v>
          </cell>
          <cell r="AW17" t="str">
            <v>Put</v>
          </cell>
          <cell r="AX17" t="str">
            <v>HMOS</v>
          </cell>
          <cell r="AZ17" t="str">
            <v>SHORT</v>
          </cell>
          <cell r="BA17" t="str">
            <v>Call</v>
          </cell>
          <cell r="BB17" t="str">
            <v>Call</v>
          </cell>
          <cell r="BC17" t="str">
            <v>HMOS</v>
          </cell>
        </row>
        <row r="18">
          <cell r="AU18" t="str">
            <v>LONG</v>
          </cell>
          <cell r="AV18" t="str">
            <v>Stock</v>
          </cell>
          <cell r="AW18" t="str">
            <v xml:space="preserve"> </v>
          </cell>
          <cell r="AX18" t="str">
            <v>NURH</v>
          </cell>
          <cell r="AZ18" t="str">
            <v>LONG</v>
          </cell>
          <cell r="BA18" t="str">
            <v>Put</v>
          </cell>
          <cell r="BB18" t="str">
            <v>Put</v>
          </cell>
          <cell r="BC18" t="str">
            <v>NURH</v>
          </cell>
        </row>
        <row r="19">
          <cell r="AU19" t="str">
            <v>LONG</v>
          </cell>
          <cell r="AV19" t="str">
            <v>Stock</v>
          </cell>
          <cell r="AW19" t="str">
            <v>P</v>
          </cell>
          <cell r="AX19" t="str">
            <v>NURH</v>
          </cell>
          <cell r="AZ19" t="str">
            <v>SHORT</v>
          </cell>
          <cell r="BA19" t="str">
            <v>Stock</v>
          </cell>
          <cell r="BB19" t="str">
            <v xml:space="preserve"> </v>
          </cell>
          <cell r="BC19" t="str">
            <v>NURH</v>
          </cell>
        </row>
        <row r="20">
          <cell r="AU20" t="str">
            <v>LONG</v>
          </cell>
          <cell r="AV20" t="str">
            <v>Call</v>
          </cell>
          <cell r="AW20" t="str">
            <v>Call</v>
          </cell>
          <cell r="AX20" t="str">
            <v>NURH</v>
          </cell>
          <cell r="AZ20" t="str">
            <v>SHORT</v>
          </cell>
          <cell r="BA20" t="str">
            <v>Stock</v>
          </cell>
          <cell r="BB20" t="str">
            <v>P</v>
          </cell>
          <cell r="BC20" t="str">
            <v>NURH</v>
          </cell>
        </row>
        <row r="21">
          <cell r="H21">
            <v>1348.27</v>
          </cell>
          <cell r="AU21" t="str">
            <v>SHORT</v>
          </cell>
          <cell r="AV21" t="str">
            <v>Put</v>
          </cell>
          <cell r="AW21" t="str">
            <v>Put</v>
          </cell>
          <cell r="AX21" t="str">
            <v>NURH</v>
          </cell>
          <cell r="AZ21" t="str">
            <v>SHORT</v>
          </cell>
          <cell r="BA21" t="str">
            <v>Call</v>
          </cell>
          <cell r="BB21" t="str">
            <v>Call</v>
          </cell>
          <cell r="BC21" t="str">
            <v>NURH</v>
          </cell>
        </row>
        <row r="22">
          <cell r="AU22" t="str">
            <v>LONG</v>
          </cell>
          <cell r="AV22" t="str">
            <v>Stock</v>
          </cell>
          <cell r="AW22" t="str">
            <v xml:space="preserve"> </v>
          </cell>
          <cell r="AX22" t="str">
            <v>HEAL</v>
          </cell>
          <cell r="AZ22" t="str">
            <v>LONG</v>
          </cell>
          <cell r="BA22" t="str">
            <v>Put</v>
          </cell>
          <cell r="BB22" t="str">
            <v>Put</v>
          </cell>
          <cell r="BC22" t="str">
            <v>HEAL</v>
          </cell>
        </row>
        <row r="23">
          <cell r="H23">
            <v>432.45</v>
          </cell>
          <cell r="AU23" t="str">
            <v>LONG</v>
          </cell>
          <cell r="AV23" t="str">
            <v>Stock</v>
          </cell>
          <cell r="AW23" t="str">
            <v>P</v>
          </cell>
          <cell r="AX23" t="str">
            <v>HEAL</v>
          </cell>
          <cell r="AZ23" t="str">
            <v>SHORT</v>
          </cell>
          <cell r="BA23" t="str">
            <v>Stock</v>
          </cell>
          <cell r="BB23" t="str">
            <v xml:space="preserve"> </v>
          </cell>
          <cell r="BC23" t="str">
            <v>HEAL</v>
          </cell>
        </row>
        <row r="24">
          <cell r="AU24" t="str">
            <v>LONG</v>
          </cell>
          <cell r="AV24" t="str">
            <v>Call</v>
          </cell>
          <cell r="AW24" t="str">
            <v>Call</v>
          </cell>
          <cell r="AX24" t="str">
            <v>HEAL</v>
          </cell>
          <cell r="AZ24" t="str">
            <v>SHORT</v>
          </cell>
          <cell r="BA24" t="str">
            <v>Stock</v>
          </cell>
          <cell r="BB24" t="str">
            <v>P</v>
          </cell>
          <cell r="BC24" t="str">
            <v>HEAL</v>
          </cell>
        </row>
        <row r="25">
          <cell r="AU25" t="str">
            <v>SHORT</v>
          </cell>
          <cell r="AV25" t="str">
            <v>Put</v>
          </cell>
          <cell r="AW25" t="str">
            <v>Put</v>
          </cell>
          <cell r="AX25" t="str">
            <v>HEAL</v>
          </cell>
          <cell r="AZ25" t="str">
            <v>SHORT</v>
          </cell>
          <cell r="BA25" t="str">
            <v>Call</v>
          </cell>
          <cell r="BB25" t="str">
            <v>Call</v>
          </cell>
          <cell r="BC25" t="str">
            <v>HEAL</v>
          </cell>
        </row>
        <row r="27">
          <cell r="AU27" t="str">
            <v>Long/Short</v>
          </cell>
          <cell r="AV27" t="str">
            <v>Type</v>
          </cell>
          <cell r="AW27" t="str">
            <v>Box?</v>
          </cell>
          <cell r="AX27" t="str">
            <v>Industry</v>
          </cell>
          <cell r="AZ27" t="str">
            <v>Long/Short</v>
          </cell>
          <cell r="BA27" t="str">
            <v>Type</v>
          </cell>
          <cell r="BB27" t="str">
            <v>Box?</v>
          </cell>
          <cell r="BC27" t="str">
            <v>Industry</v>
          </cell>
        </row>
        <row r="28">
          <cell r="AU28" t="str">
            <v>LONG</v>
          </cell>
          <cell r="AV28" t="str">
            <v>Stock</v>
          </cell>
          <cell r="AW28" t="str">
            <v xml:space="preserve"> </v>
          </cell>
          <cell r="AX28" t="str">
            <v>TECH</v>
          </cell>
          <cell r="AZ28" t="str">
            <v>LONG</v>
          </cell>
          <cell r="BA28" t="str">
            <v>Put</v>
          </cell>
          <cell r="BB28" t="str">
            <v>Put</v>
          </cell>
          <cell r="BC28" t="str">
            <v>TECH</v>
          </cell>
        </row>
        <row r="29">
          <cell r="AU29" t="str">
            <v>LONG</v>
          </cell>
          <cell r="AV29" t="str">
            <v>Stock</v>
          </cell>
          <cell r="AW29" t="str">
            <v>P</v>
          </cell>
          <cell r="AX29" t="str">
            <v>TECH</v>
          </cell>
          <cell r="AZ29" t="str">
            <v>SHORT</v>
          </cell>
          <cell r="BA29" t="str">
            <v>Stock</v>
          </cell>
          <cell r="BB29" t="str">
            <v xml:space="preserve"> </v>
          </cell>
          <cell r="BC29" t="str">
            <v>TECH</v>
          </cell>
        </row>
        <row r="30">
          <cell r="AU30" t="str">
            <v>LONG</v>
          </cell>
          <cell r="AV30" t="str">
            <v>Call</v>
          </cell>
          <cell r="AW30" t="str">
            <v>Call</v>
          </cell>
          <cell r="AX30" t="str">
            <v>TECH</v>
          </cell>
          <cell r="AZ30" t="str">
            <v>SHORT</v>
          </cell>
          <cell r="BA30" t="str">
            <v>Stock</v>
          </cell>
          <cell r="BB30" t="str">
            <v>P</v>
          </cell>
          <cell r="BC30" t="str">
            <v>TECH</v>
          </cell>
        </row>
        <row r="31">
          <cell r="AU31" t="str">
            <v>SHORT</v>
          </cell>
          <cell r="AV31" t="str">
            <v>Put</v>
          </cell>
          <cell r="AW31" t="str">
            <v>Put</v>
          </cell>
          <cell r="AX31" t="str">
            <v>TECH</v>
          </cell>
          <cell r="AZ31" t="str">
            <v>SHORT</v>
          </cell>
          <cell r="BA31" t="str">
            <v>Call</v>
          </cell>
          <cell r="BB31" t="str">
            <v>Call</v>
          </cell>
          <cell r="BC31" t="str">
            <v>TECH</v>
          </cell>
        </row>
        <row r="33">
          <cell r="AU33" t="str">
            <v>Long/Short</v>
          </cell>
          <cell r="AV33" t="str">
            <v>Type</v>
          </cell>
          <cell r="AW33" t="str">
            <v>Box?</v>
          </cell>
          <cell r="AX33" t="str">
            <v>Industry</v>
          </cell>
          <cell r="AZ33" t="str">
            <v>Long/Short</v>
          </cell>
          <cell r="BA33" t="str">
            <v>Type</v>
          </cell>
          <cell r="BB33" t="str">
            <v>Box?</v>
          </cell>
          <cell r="BC33" t="str">
            <v>Industry</v>
          </cell>
        </row>
        <row r="34">
          <cell r="AU34" t="str">
            <v>LONG</v>
          </cell>
          <cell r="AV34" t="str">
            <v>Stock</v>
          </cell>
          <cell r="AW34" t="str">
            <v xml:space="preserve"> </v>
          </cell>
          <cell r="AX34" t="str">
            <v>REST</v>
          </cell>
          <cell r="AZ34" t="str">
            <v>LONG</v>
          </cell>
          <cell r="BA34" t="str">
            <v>Put</v>
          </cell>
          <cell r="BB34" t="str">
            <v>Put</v>
          </cell>
          <cell r="BC34" t="str">
            <v>REST</v>
          </cell>
        </row>
        <row r="35">
          <cell r="AU35" t="str">
            <v>LONG</v>
          </cell>
          <cell r="AV35" t="str">
            <v>Stock</v>
          </cell>
          <cell r="AW35" t="str">
            <v>P</v>
          </cell>
          <cell r="AX35" t="str">
            <v>REST</v>
          </cell>
          <cell r="AZ35" t="str">
            <v>SHORT</v>
          </cell>
          <cell r="BA35" t="str">
            <v>Stock</v>
          </cell>
          <cell r="BB35" t="str">
            <v xml:space="preserve"> </v>
          </cell>
          <cell r="BC35" t="str">
            <v>REST</v>
          </cell>
        </row>
        <row r="36">
          <cell r="AU36" t="str">
            <v>LONG</v>
          </cell>
          <cell r="AV36" t="str">
            <v>Call</v>
          </cell>
          <cell r="AW36" t="str">
            <v>Call</v>
          </cell>
          <cell r="AX36" t="str">
            <v>REST</v>
          </cell>
          <cell r="AZ36" t="str">
            <v>SHORT</v>
          </cell>
          <cell r="BA36" t="str">
            <v>Stock</v>
          </cell>
          <cell r="BB36" t="str">
            <v>P</v>
          </cell>
          <cell r="BC36" t="str">
            <v>REST</v>
          </cell>
        </row>
        <row r="37">
          <cell r="AU37" t="str">
            <v>SHORT</v>
          </cell>
          <cell r="AV37" t="str">
            <v>Put</v>
          </cell>
          <cell r="AW37" t="str">
            <v>Put</v>
          </cell>
          <cell r="AX37" t="str">
            <v>REST</v>
          </cell>
          <cell r="AZ37" t="str">
            <v>SHORT</v>
          </cell>
          <cell r="BA37" t="str">
            <v>Call</v>
          </cell>
          <cell r="BB37" t="str">
            <v>Call</v>
          </cell>
          <cell r="BC37" t="str">
            <v>REST</v>
          </cell>
        </row>
        <row r="39">
          <cell r="AU39" t="str">
            <v>Long/Short</v>
          </cell>
          <cell r="AV39" t="str">
            <v>Type</v>
          </cell>
          <cell r="AW39" t="str">
            <v>Box?</v>
          </cell>
          <cell r="AX39" t="str">
            <v>Industry</v>
          </cell>
          <cell r="AZ39" t="str">
            <v>Long/Short</v>
          </cell>
          <cell r="BA39" t="str">
            <v>Type</v>
          </cell>
          <cell r="BB39" t="str">
            <v>Box?</v>
          </cell>
          <cell r="BC39" t="str">
            <v>Industry</v>
          </cell>
        </row>
        <row r="40">
          <cell r="AU40" t="str">
            <v>LONG</v>
          </cell>
          <cell r="AV40" t="str">
            <v>Stock</v>
          </cell>
          <cell r="AW40" t="str">
            <v xml:space="preserve"> </v>
          </cell>
          <cell r="AX40" t="str">
            <v>ENTM</v>
          </cell>
          <cell r="AZ40" t="str">
            <v>LONG</v>
          </cell>
          <cell r="BA40" t="str">
            <v>Put</v>
          </cell>
          <cell r="BB40" t="str">
            <v>Put</v>
          </cell>
          <cell r="BC40" t="str">
            <v>ENTM</v>
          </cell>
        </row>
        <row r="41">
          <cell r="AU41" t="str">
            <v>LONG</v>
          </cell>
          <cell r="AV41" t="str">
            <v>Stock</v>
          </cell>
          <cell r="AW41" t="str">
            <v>P</v>
          </cell>
          <cell r="AX41" t="str">
            <v>ENTM</v>
          </cell>
          <cell r="AZ41" t="str">
            <v>SHORT</v>
          </cell>
          <cell r="BA41" t="str">
            <v>Stock</v>
          </cell>
          <cell r="BB41" t="str">
            <v xml:space="preserve"> </v>
          </cell>
          <cell r="BC41" t="str">
            <v>ENTM</v>
          </cell>
        </row>
        <row r="42">
          <cell r="AU42" t="str">
            <v>LONG</v>
          </cell>
          <cell r="AV42" t="str">
            <v>Call</v>
          </cell>
          <cell r="AW42" t="str">
            <v>Call</v>
          </cell>
          <cell r="AX42" t="str">
            <v>ENTM</v>
          </cell>
          <cell r="AZ42" t="str">
            <v>SHORT</v>
          </cell>
          <cell r="BA42" t="str">
            <v>Stock</v>
          </cell>
          <cell r="BB42" t="str">
            <v>P</v>
          </cell>
          <cell r="BC42" t="str">
            <v>ENTM</v>
          </cell>
        </row>
        <row r="43">
          <cell r="AU43" t="str">
            <v>SHORT</v>
          </cell>
          <cell r="AV43" t="str">
            <v>Put</v>
          </cell>
          <cell r="AW43" t="str">
            <v>Put</v>
          </cell>
          <cell r="AX43" t="str">
            <v>ENTM</v>
          </cell>
          <cell r="AZ43" t="str">
            <v>SHORT</v>
          </cell>
          <cell r="BA43" t="str">
            <v>Call</v>
          </cell>
          <cell r="BB43" t="str">
            <v>Call</v>
          </cell>
          <cell r="BC43" t="str">
            <v>ENTM</v>
          </cell>
        </row>
        <row r="45">
          <cell r="AU45" t="str">
            <v>Long/Short</v>
          </cell>
          <cell r="AV45" t="str">
            <v>Type</v>
          </cell>
          <cell r="AW45" t="str">
            <v>Box?</v>
          </cell>
          <cell r="AX45" t="str">
            <v>Industry</v>
          </cell>
          <cell r="AZ45" t="str">
            <v>Long/Short</v>
          </cell>
          <cell r="BA45" t="str">
            <v>Type</v>
          </cell>
          <cell r="BB45" t="str">
            <v>Box?</v>
          </cell>
          <cell r="BC45" t="str">
            <v>Industry</v>
          </cell>
        </row>
        <row r="46">
          <cell r="AU46" t="str">
            <v>LONG</v>
          </cell>
          <cell r="AV46" t="str">
            <v>Stock</v>
          </cell>
          <cell r="AW46" t="str">
            <v xml:space="preserve"> </v>
          </cell>
          <cell r="AX46" t="str">
            <v>FOOD</v>
          </cell>
          <cell r="AZ46" t="str">
            <v>LONG</v>
          </cell>
          <cell r="BA46" t="str">
            <v>Put</v>
          </cell>
          <cell r="BB46" t="str">
            <v>Put</v>
          </cell>
          <cell r="BC46" t="str">
            <v>FOOD</v>
          </cell>
        </row>
        <row r="47">
          <cell r="AU47" t="str">
            <v>LONG</v>
          </cell>
          <cell r="AV47" t="str">
            <v>Stock</v>
          </cell>
          <cell r="AW47" t="str">
            <v>P</v>
          </cell>
          <cell r="AX47" t="str">
            <v>FOOD</v>
          </cell>
          <cell r="AZ47" t="str">
            <v>SHORT</v>
          </cell>
          <cell r="BA47" t="str">
            <v>Stock</v>
          </cell>
          <cell r="BB47" t="str">
            <v xml:space="preserve"> </v>
          </cell>
          <cell r="BC47" t="str">
            <v>FOOD</v>
          </cell>
        </row>
        <row r="48">
          <cell r="AU48" t="str">
            <v>LONG</v>
          </cell>
          <cell r="AV48" t="str">
            <v>Call</v>
          </cell>
          <cell r="AW48" t="str">
            <v>Call</v>
          </cell>
          <cell r="AX48" t="str">
            <v>FOOD</v>
          </cell>
          <cell r="AZ48" t="str">
            <v>SHORT</v>
          </cell>
          <cell r="BA48" t="str">
            <v>Stock</v>
          </cell>
          <cell r="BB48" t="str">
            <v>P</v>
          </cell>
          <cell r="BC48" t="str">
            <v>FOOD</v>
          </cell>
        </row>
        <row r="49">
          <cell r="AU49" t="str">
            <v>SHORT</v>
          </cell>
          <cell r="AV49" t="str">
            <v>Put</v>
          </cell>
          <cell r="AW49" t="str">
            <v>Put</v>
          </cell>
          <cell r="AX49" t="str">
            <v>FOOD</v>
          </cell>
          <cell r="AZ49" t="str">
            <v>SHORT</v>
          </cell>
          <cell r="BA49" t="str">
            <v>Call</v>
          </cell>
          <cell r="BB49" t="str">
            <v>Call</v>
          </cell>
          <cell r="BC49" t="str">
            <v>FOOD</v>
          </cell>
        </row>
        <row r="57">
          <cell r="AU57" t="str">
            <v>Long/Short</v>
          </cell>
          <cell r="AV57" t="str">
            <v>Type</v>
          </cell>
          <cell r="AW57" t="str">
            <v>Box?</v>
          </cell>
          <cell r="AX57" t="str">
            <v>Industry</v>
          </cell>
          <cell r="AZ57" t="str">
            <v>Long/Short</v>
          </cell>
          <cell r="BA57" t="str">
            <v>Type</v>
          </cell>
          <cell r="BB57" t="str">
            <v>Box?</v>
          </cell>
          <cell r="BC57" t="str">
            <v>Industry</v>
          </cell>
        </row>
        <row r="58">
          <cell r="AU58" t="str">
            <v>LONG</v>
          </cell>
          <cell r="AV58" t="str">
            <v>Stock</v>
          </cell>
          <cell r="AW58" t="str">
            <v xml:space="preserve"> </v>
          </cell>
          <cell r="AX58" t="str">
            <v>MEDA</v>
          </cell>
          <cell r="AZ58" t="str">
            <v>LONG</v>
          </cell>
          <cell r="BA58" t="str">
            <v>Put</v>
          </cell>
          <cell r="BB58" t="str">
            <v>Put</v>
          </cell>
          <cell r="BC58" t="str">
            <v>MEDA</v>
          </cell>
        </row>
        <row r="59">
          <cell r="AU59" t="str">
            <v>LONG</v>
          </cell>
          <cell r="AV59" t="str">
            <v>Stock</v>
          </cell>
          <cell r="AW59" t="str">
            <v>P</v>
          </cell>
          <cell r="AX59" t="str">
            <v>MEDA</v>
          </cell>
          <cell r="AZ59" t="str">
            <v>SHORT</v>
          </cell>
          <cell r="BA59" t="str">
            <v>Stock</v>
          </cell>
          <cell r="BB59" t="str">
            <v xml:space="preserve"> </v>
          </cell>
          <cell r="BC59" t="str">
            <v>MEDA</v>
          </cell>
        </row>
        <row r="60">
          <cell r="AU60" t="str">
            <v>LONG</v>
          </cell>
          <cell r="AV60" t="str">
            <v>Call</v>
          </cell>
          <cell r="AW60" t="str">
            <v>Call</v>
          </cell>
          <cell r="AX60" t="str">
            <v>MEDA</v>
          </cell>
          <cell r="AZ60" t="str">
            <v>SHORT</v>
          </cell>
          <cell r="BA60" t="str">
            <v>Stock</v>
          </cell>
          <cell r="BB60" t="str">
            <v>P</v>
          </cell>
          <cell r="BC60" t="str">
            <v>MEDA</v>
          </cell>
        </row>
        <row r="61">
          <cell r="AU61" t="str">
            <v>SHORT</v>
          </cell>
          <cell r="AV61" t="str">
            <v>Put</v>
          </cell>
          <cell r="AW61" t="str">
            <v>Put</v>
          </cell>
          <cell r="AX61" t="str">
            <v>MEDA</v>
          </cell>
          <cell r="AZ61" t="str">
            <v>SHORT</v>
          </cell>
          <cell r="BA61" t="str">
            <v>Call</v>
          </cell>
          <cell r="BB61" t="str">
            <v>Call</v>
          </cell>
          <cell r="BC61" t="str">
            <v>MEDA</v>
          </cell>
        </row>
        <row r="63">
          <cell r="AU63" t="str">
            <v>Long/Short</v>
          </cell>
          <cell r="AV63" t="str">
            <v>Type</v>
          </cell>
          <cell r="AW63" t="str">
            <v>Box?</v>
          </cell>
          <cell r="AX63" t="str">
            <v>Industry</v>
          </cell>
          <cell r="AZ63" t="str">
            <v>Long/Short</v>
          </cell>
          <cell r="BA63" t="str">
            <v>Type</v>
          </cell>
          <cell r="BB63" t="str">
            <v>Box?</v>
          </cell>
          <cell r="BC63" t="str">
            <v>Industry</v>
          </cell>
        </row>
        <row r="64">
          <cell r="AU64" t="str">
            <v>LONG</v>
          </cell>
          <cell r="AV64" t="str">
            <v>Stock</v>
          </cell>
          <cell r="AW64" t="str">
            <v xml:space="preserve"> </v>
          </cell>
          <cell r="AX64" t="str">
            <v>SOFT</v>
          </cell>
          <cell r="AZ64" t="str">
            <v>LONG</v>
          </cell>
          <cell r="BA64" t="str">
            <v>Put</v>
          </cell>
          <cell r="BB64" t="str">
            <v>Put</v>
          </cell>
          <cell r="BC64" t="str">
            <v>SOFT</v>
          </cell>
        </row>
        <row r="65">
          <cell r="AU65" t="str">
            <v>LONG</v>
          </cell>
          <cell r="AV65" t="str">
            <v>Stock</v>
          </cell>
          <cell r="AW65" t="str">
            <v>P</v>
          </cell>
          <cell r="AX65" t="str">
            <v>SOFT</v>
          </cell>
          <cell r="AZ65" t="str">
            <v>SHORT</v>
          </cell>
          <cell r="BA65" t="str">
            <v>Stock</v>
          </cell>
          <cell r="BB65" t="str">
            <v xml:space="preserve"> </v>
          </cell>
          <cell r="BC65" t="str">
            <v>SOFT</v>
          </cell>
        </row>
        <row r="66">
          <cell r="AU66" t="str">
            <v>LONG</v>
          </cell>
          <cell r="AV66" t="str">
            <v>Call</v>
          </cell>
          <cell r="AW66" t="str">
            <v>Call</v>
          </cell>
          <cell r="AX66" t="str">
            <v>SOFT</v>
          </cell>
          <cell r="AZ66" t="str">
            <v>SHORT</v>
          </cell>
          <cell r="BA66" t="str">
            <v>Stock</v>
          </cell>
          <cell r="BB66" t="str">
            <v>P</v>
          </cell>
          <cell r="BC66" t="str">
            <v>SOFT</v>
          </cell>
        </row>
        <row r="67">
          <cell r="AU67" t="str">
            <v>SHORT</v>
          </cell>
          <cell r="AV67" t="str">
            <v>Put</v>
          </cell>
          <cell r="AW67" t="str">
            <v>Put</v>
          </cell>
          <cell r="AX67" t="str">
            <v>SOFT</v>
          </cell>
          <cell r="AZ67" t="str">
            <v>SHORT</v>
          </cell>
          <cell r="BA67" t="str">
            <v>Call</v>
          </cell>
          <cell r="BB67" t="str">
            <v>Call</v>
          </cell>
          <cell r="BC67" t="str">
            <v>SOFT</v>
          </cell>
        </row>
        <row r="69">
          <cell r="AU69" t="str">
            <v>Long/Short</v>
          </cell>
          <cell r="AV69" t="str">
            <v>Type</v>
          </cell>
          <cell r="AW69" t="str">
            <v>Box?</v>
          </cell>
          <cell r="AX69" t="str">
            <v>Industry</v>
          </cell>
          <cell r="AZ69" t="str">
            <v>Long/Short</v>
          </cell>
          <cell r="BA69" t="str">
            <v>Type</v>
          </cell>
          <cell r="BB69" t="str">
            <v>Box?</v>
          </cell>
          <cell r="BC69" t="str">
            <v>Industry</v>
          </cell>
        </row>
        <row r="70">
          <cell r="AU70" t="str">
            <v>LONG</v>
          </cell>
          <cell r="AV70" t="str">
            <v>Stock</v>
          </cell>
          <cell r="AW70" t="str">
            <v xml:space="preserve"> </v>
          </cell>
          <cell r="AX70" t="str">
            <v>CASI</v>
          </cell>
          <cell r="AZ70" t="str">
            <v>LONG</v>
          </cell>
          <cell r="BA70" t="str">
            <v>Put</v>
          </cell>
          <cell r="BB70" t="str">
            <v>Put</v>
          </cell>
          <cell r="BC70" t="str">
            <v>CASI</v>
          </cell>
        </row>
        <row r="71">
          <cell r="AU71" t="str">
            <v>LONG</v>
          </cell>
          <cell r="AV71" t="str">
            <v>Stock</v>
          </cell>
          <cell r="AW71" t="str">
            <v>P</v>
          </cell>
          <cell r="AX71" t="str">
            <v>CASI</v>
          </cell>
          <cell r="AZ71" t="str">
            <v>SHORT</v>
          </cell>
          <cell r="BA71" t="str">
            <v>Stock</v>
          </cell>
          <cell r="BB71" t="str">
            <v xml:space="preserve"> </v>
          </cell>
          <cell r="BC71" t="str">
            <v>CASI</v>
          </cell>
        </row>
        <row r="72">
          <cell r="AU72" t="str">
            <v>LONG</v>
          </cell>
          <cell r="AV72" t="str">
            <v>Call</v>
          </cell>
          <cell r="AW72" t="str">
            <v>Call</v>
          </cell>
          <cell r="AX72" t="str">
            <v>CASI</v>
          </cell>
          <cell r="AZ72" t="str">
            <v>SHORT</v>
          </cell>
          <cell r="BA72" t="str">
            <v>Stock</v>
          </cell>
          <cell r="BB72" t="str">
            <v>P</v>
          </cell>
          <cell r="BC72" t="str">
            <v>CASI</v>
          </cell>
        </row>
        <row r="73">
          <cell r="AU73" t="str">
            <v>SHORT</v>
          </cell>
          <cell r="AV73" t="str">
            <v>Put</v>
          </cell>
          <cell r="AW73" t="str">
            <v>Put</v>
          </cell>
          <cell r="AX73" t="str">
            <v>CASI</v>
          </cell>
          <cell r="AZ73" t="str">
            <v>SHORT</v>
          </cell>
          <cell r="BA73" t="str">
            <v>Call</v>
          </cell>
          <cell r="BB73" t="str">
            <v>Call</v>
          </cell>
          <cell r="BC73" t="str">
            <v>CASI</v>
          </cell>
        </row>
        <row r="74">
          <cell r="AU74" t="str">
            <v>LONG</v>
          </cell>
          <cell r="AV74" t="str">
            <v>Stock</v>
          </cell>
          <cell r="AW74" t="str">
            <v xml:space="preserve"> </v>
          </cell>
          <cell r="AX74" t="str">
            <v>HOTL</v>
          </cell>
          <cell r="AZ74" t="str">
            <v>LONG</v>
          </cell>
          <cell r="BA74" t="str">
            <v>Put</v>
          </cell>
          <cell r="BB74" t="str">
            <v>Put</v>
          </cell>
          <cell r="BC74" t="str">
            <v>HOTL</v>
          </cell>
        </row>
        <row r="75">
          <cell r="AU75" t="str">
            <v>LONG</v>
          </cell>
          <cell r="AV75" t="str">
            <v>Stock</v>
          </cell>
          <cell r="AW75" t="str">
            <v>P</v>
          </cell>
          <cell r="AX75" t="str">
            <v>HOTL</v>
          </cell>
          <cell r="AZ75" t="str">
            <v>SHORT</v>
          </cell>
          <cell r="BA75" t="str">
            <v>Stock</v>
          </cell>
          <cell r="BB75" t="str">
            <v xml:space="preserve"> </v>
          </cell>
          <cell r="BC75" t="str">
            <v>HOTL</v>
          </cell>
        </row>
        <row r="76">
          <cell r="AU76" t="str">
            <v>LONG</v>
          </cell>
          <cell r="AV76" t="str">
            <v>Call</v>
          </cell>
          <cell r="AW76" t="str">
            <v>Call</v>
          </cell>
          <cell r="AX76" t="str">
            <v>HOTL</v>
          </cell>
          <cell r="AZ76" t="str">
            <v>SHORT</v>
          </cell>
          <cell r="BA76" t="str">
            <v>Stock</v>
          </cell>
          <cell r="BB76" t="str">
            <v>P</v>
          </cell>
          <cell r="BC76" t="str">
            <v>HOTL</v>
          </cell>
        </row>
        <row r="77">
          <cell r="AU77" t="str">
            <v>SHORT</v>
          </cell>
          <cell r="AV77" t="str">
            <v>Put</v>
          </cell>
          <cell r="AW77" t="str">
            <v>Put</v>
          </cell>
          <cell r="AX77" t="str">
            <v>HOTL</v>
          </cell>
          <cell r="AZ77" t="str">
            <v>SHORT</v>
          </cell>
          <cell r="BA77" t="str">
            <v>Call</v>
          </cell>
          <cell r="BB77" t="str">
            <v>Call</v>
          </cell>
          <cell r="BC77" t="str">
            <v>HOTL</v>
          </cell>
        </row>
        <row r="79">
          <cell r="AU79" t="str">
            <v>Long/Short</v>
          </cell>
          <cell r="AV79" t="str">
            <v>Type</v>
          </cell>
          <cell r="AW79" t="str">
            <v>Box?</v>
          </cell>
          <cell r="AX79" t="str">
            <v>Industry</v>
          </cell>
          <cell r="AZ79" t="str">
            <v>Long/Short</v>
          </cell>
          <cell r="BA79" t="str">
            <v>Type</v>
          </cell>
          <cell r="BB79" t="str">
            <v>Box?</v>
          </cell>
          <cell r="BC79" t="str">
            <v>Industry</v>
          </cell>
        </row>
        <row r="80">
          <cell r="AU80" t="str">
            <v>LONG</v>
          </cell>
          <cell r="AV80" t="str">
            <v>Stock</v>
          </cell>
          <cell r="AW80" t="str">
            <v xml:space="preserve"> </v>
          </cell>
          <cell r="AX80" t="str">
            <v>ADVT</v>
          </cell>
          <cell r="AZ80" t="str">
            <v>LONG</v>
          </cell>
          <cell r="BA80" t="str">
            <v>Put</v>
          </cell>
          <cell r="BB80" t="str">
            <v>Put</v>
          </cell>
          <cell r="BC80" t="str">
            <v>ADVT</v>
          </cell>
        </row>
        <row r="81">
          <cell r="AU81" t="str">
            <v>LONG</v>
          </cell>
          <cell r="AV81" t="str">
            <v>Stock</v>
          </cell>
          <cell r="AW81" t="str">
            <v>P</v>
          </cell>
          <cell r="AX81" t="str">
            <v>ADVT</v>
          </cell>
          <cell r="AZ81" t="str">
            <v>SHORT</v>
          </cell>
          <cell r="BA81" t="str">
            <v>Stock</v>
          </cell>
          <cell r="BB81" t="str">
            <v xml:space="preserve"> </v>
          </cell>
          <cell r="BC81" t="str">
            <v>ADVT</v>
          </cell>
        </row>
        <row r="82">
          <cell r="AU82" t="str">
            <v>LONG</v>
          </cell>
          <cell r="AV82" t="str">
            <v>Call</v>
          </cell>
          <cell r="AW82" t="str">
            <v>Call</v>
          </cell>
          <cell r="AX82" t="str">
            <v>ADVT</v>
          </cell>
          <cell r="AZ82" t="str">
            <v>SHORT</v>
          </cell>
          <cell r="BA82" t="str">
            <v>Stock</v>
          </cell>
          <cell r="BB82" t="str">
            <v>P</v>
          </cell>
          <cell r="BC82" t="str">
            <v>ADVT</v>
          </cell>
        </row>
        <row r="83">
          <cell r="AU83" t="str">
            <v>SHORT</v>
          </cell>
          <cell r="AV83" t="str">
            <v>Put</v>
          </cell>
          <cell r="AW83" t="str">
            <v>Put</v>
          </cell>
          <cell r="AX83" t="str">
            <v>ADVT</v>
          </cell>
          <cell r="AZ83" t="str">
            <v>SHORT</v>
          </cell>
          <cell r="BA83" t="str">
            <v>Call</v>
          </cell>
          <cell r="BB83" t="str">
            <v>Call</v>
          </cell>
          <cell r="BC83" t="str">
            <v>ADVT</v>
          </cell>
        </row>
        <row r="84">
          <cell r="AU84" t="str">
            <v>LONG</v>
          </cell>
          <cell r="AV84" t="str">
            <v>Stock</v>
          </cell>
          <cell r="AW84" t="str">
            <v xml:space="preserve"> </v>
          </cell>
          <cell r="AX84" t="str">
            <v>BROD</v>
          </cell>
          <cell r="AZ84" t="str">
            <v>LONG</v>
          </cell>
          <cell r="BA84" t="str">
            <v>Put</v>
          </cell>
          <cell r="BB84" t="str">
            <v>Put</v>
          </cell>
          <cell r="BC84" t="str">
            <v>BROD</v>
          </cell>
        </row>
        <row r="85">
          <cell r="AU85" t="str">
            <v>LONG</v>
          </cell>
          <cell r="AV85" t="str">
            <v>Stock</v>
          </cell>
          <cell r="AW85" t="str">
            <v>P</v>
          </cell>
          <cell r="AX85" t="str">
            <v>BROD</v>
          </cell>
          <cell r="AZ85" t="str">
            <v>SHORT</v>
          </cell>
          <cell r="BA85" t="str">
            <v>Stock</v>
          </cell>
          <cell r="BB85" t="str">
            <v xml:space="preserve"> </v>
          </cell>
          <cell r="BC85" t="str">
            <v>BROD</v>
          </cell>
        </row>
        <row r="86">
          <cell r="AU86" t="str">
            <v>LONG</v>
          </cell>
          <cell r="AV86" t="str">
            <v>Call</v>
          </cell>
          <cell r="AW86" t="str">
            <v>Call</v>
          </cell>
          <cell r="AX86" t="str">
            <v>BROD</v>
          </cell>
          <cell r="AZ86" t="str">
            <v>SHORT</v>
          </cell>
          <cell r="BA86" t="str">
            <v>Stock</v>
          </cell>
          <cell r="BB86" t="str">
            <v>P</v>
          </cell>
          <cell r="BC86" t="str">
            <v>BROD</v>
          </cell>
        </row>
        <row r="87">
          <cell r="AU87" t="str">
            <v>SHORT</v>
          </cell>
          <cell r="AV87" t="str">
            <v>Put</v>
          </cell>
          <cell r="AW87" t="str">
            <v>Put</v>
          </cell>
          <cell r="AX87" t="str">
            <v>BROD</v>
          </cell>
          <cell r="AZ87" t="str">
            <v>SHORT</v>
          </cell>
          <cell r="BA87" t="str">
            <v>Call</v>
          </cell>
          <cell r="BB87" t="str">
            <v>Call</v>
          </cell>
          <cell r="BC87" t="str">
            <v>BROD</v>
          </cell>
        </row>
        <row r="89">
          <cell r="AU89" t="str">
            <v>Long/Short</v>
          </cell>
          <cell r="AV89" t="str">
            <v>Type</v>
          </cell>
          <cell r="AW89" t="str">
            <v>Box?</v>
          </cell>
          <cell r="AX89" t="str">
            <v>Industry</v>
          </cell>
          <cell r="AZ89" t="str">
            <v>Long/Short</v>
          </cell>
          <cell r="BA89" t="str">
            <v>Type</v>
          </cell>
          <cell r="BB89" t="str">
            <v>Box?</v>
          </cell>
          <cell r="BC89" t="str">
            <v>Industry</v>
          </cell>
        </row>
        <row r="90">
          <cell r="AU90" t="str">
            <v>LONG</v>
          </cell>
          <cell r="AV90" t="str">
            <v>Stock</v>
          </cell>
          <cell r="AW90" t="str">
            <v xml:space="preserve"> </v>
          </cell>
          <cell r="AX90" t="str">
            <v>MANU</v>
          </cell>
          <cell r="AZ90" t="str">
            <v>LONG</v>
          </cell>
          <cell r="BA90" t="str">
            <v>Put</v>
          </cell>
          <cell r="BB90" t="str">
            <v>Put</v>
          </cell>
          <cell r="BC90" t="str">
            <v>MANU</v>
          </cell>
        </row>
        <row r="91">
          <cell r="AU91" t="str">
            <v>LONG</v>
          </cell>
          <cell r="AV91" t="str">
            <v>Stock</v>
          </cell>
          <cell r="AW91" t="str">
            <v>P</v>
          </cell>
          <cell r="AX91" t="str">
            <v>MANU</v>
          </cell>
          <cell r="AZ91" t="str">
            <v>SHORT</v>
          </cell>
          <cell r="BA91" t="str">
            <v>Stock</v>
          </cell>
          <cell r="BB91" t="str">
            <v xml:space="preserve"> </v>
          </cell>
          <cell r="BC91" t="str">
            <v>MANU</v>
          </cell>
        </row>
        <row r="92">
          <cell r="AU92" t="str">
            <v>LONG</v>
          </cell>
          <cell r="AV92" t="str">
            <v>Call</v>
          </cell>
          <cell r="AW92" t="str">
            <v>Call</v>
          </cell>
          <cell r="AX92" t="str">
            <v>MANU</v>
          </cell>
          <cell r="AZ92" t="str">
            <v>SHORT</v>
          </cell>
          <cell r="BA92" t="str">
            <v>Stock</v>
          </cell>
          <cell r="BB92" t="str">
            <v>P</v>
          </cell>
          <cell r="BC92" t="str">
            <v>MANU</v>
          </cell>
        </row>
        <row r="93">
          <cell r="AU93" t="str">
            <v>SHORT</v>
          </cell>
          <cell r="AV93" t="str">
            <v>Put</v>
          </cell>
          <cell r="AW93" t="str">
            <v>Put</v>
          </cell>
          <cell r="AX93" t="str">
            <v>MANU</v>
          </cell>
          <cell r="AZ93" t="str">
            <v>SHORT</v>
          </cell>
          <cell r="BA93" t="str">
            <v>Call</v>
          </cell>
          <cell r="BB93" t="str">
            <v>Call</v>
          </cell>
          <cell r="BC93" t="str">
            <v>MANU</v>
          </cell>
        </row>
        <row r="95">
          <cell r="AU95" t="str">
            <v>Long/Short</v>
          </cell>
          <cell r="AV95" t="str">
            <v>Type</v>
          </cell>
          <cell r="AW95" t="str">
            <v>Box?</v>
          </cell>
          <cell r="AX95" t="str">
            <v>Industry</v>
          </cell>
          <cell r="AZ95" t="str">
            <v>Long/Short</v>
          </cell>
          <cell r="BA95" t="str">
            <v>Type</v>
          </cell>
          <cell r="BB95" t="str">
            <v>Box?</v>
          </cell>
          <cell r="BC95" t="str">
            <v>Industry</v>
          </cell>
        </row>
        <row r="96">
          <cell r="AU96" t="str">
            <v>LONG</v>
          </cell>
          <cell r="AV96" t="str">
            <v>Stock</v>
          </cell>
          <cell r="AW96" t="str">
            <v xml:space="preserve"> </v>
          </cell>
          <cell r="AX96" t="str">
            <v>RETA</v>
          </cell>
          <cell r="AZ96" t="str">
            <v>LONG</v>
          </cell>
          <cell r="BA96" t="str">
            <v>Put</v>
          </cell>
          <cell r="BB96" t="str">
            <v>Put</v>
          </cell>
          <cell r="BC96" t="str">
            <v>RETA</v>
          </cell>
        </row>
        <row r="97">
          <cell r="AU97" t="str">
            <v>LONG</v>
          </cell>
          <cell r="AV97" t="str">
            <v>Stock</v>
          </cell>
          <cell r="AW97" t="str">
            <v>P</v>
          </cell>
          <cell r="AX97" t="str">
            <v>RETA</v>
          </cell>
          <cell r="AZ97" t="str">
            <v>SHORT</v>
          </cell>
          <cell r="BA97" t="str">
            <v>Stock</v>
          </cell>
          <cell r="BB97" t="str">
            <v xml:space="preserve"> </v>
          </cell>
          <cell r="BC97" t="str">
            <v>RETA</v>
          </cell>
        </row>
        <row r="98">
          <cell r="AU98" t="str">
            <v>LONG</v>
          </cell>
          <cell r="AV98" t="str">
            <v>Call</v>
          </cell>
          <cell r="AW98" t="str">
            <v>Call</v>
          </cell>
          <cell r="AX98" t="str">
            <v>RETA</v>
          </cell>
          <cell r="AZ98" t="str">
            <v>SHORT</v>
          </cell>
          <cell r="BA98" t="str">
            <v>Stock</v>
          </cell>
          <cell r="BB98" t="str">
            <v>P</v>
          </cell>
          <cell r="BC98" t="str">
            <v>RETA</v>
          </cell>
        </row>
        <row r="99">
          <cell r="AU99" t="str">
            <v>SHORT</v>
          </cell>
          <cell r="AV99" t="str">
            <v>Put</v>
          </cell>
          <cell r="AW99" t="str">
            <v>Put</v>
          </cell>
          <cell r="AX99" t="str">
            <v>RETA</v>
          </cell>
          <cell r="AZ99" t="str">
            <v>SHORT</v>
          </cell>
          <cell r="BA99" t="str">
            <v>Call</v>
          </cell>
          <cell r="BB99" t="str">
            <v>Call</v>
          </cell>
          <cell r="BC99" t="str">
            <v>RETA</v>
          </cell>
        </row>
        <row r="100">
          <cell r="AU100" t="str">
            <v>LONG</v>
          </cell>
          <cell r="AV100" t="str">
            <v>Stock</v>
          </cell>
          <cell r="AW100" t="str">
            <v xml:space="preserve"> </v>
          </cell>
          <cell r="AX100" t="str">
            <v>APPA</v>
          </cell>
          <cell r="AZ100" t="str">
            <v>LONG</v>
          </cell>
          <cell r="BA100" t="str">
            <v>Put</v>
          </cell>
          <cell r="BB100" t="str">
            <v>Put</v>
          </cell>
          <cell r="BC100" t="str">
            <v>APPA</v>
          </cell>
        </row>
        <row r="101">
          <cell r="AU101" t="str">
            <v>LONG</v>
          </cell>
          <cell r="AV101" t="str">
            <v>Stock</v>
          </cell>
          <cell r="AW101" t="str">
            <v>P</v>
          </cell>
          <cell r="AX101" t="str">
            <v>APPA</v>
          </cell>
          <cell r="AZ101" t="str">
            <v>SHORT</v>
          </cell>
          <cell r="BA101" t="str">
            <v>Stock</v>
          </cell>
          <cell r="BB101" t="str">
            <v xml:space="preserve"> </v>
          </cell>
          <cell r="BC101" t="str">
            <v>APPA</v>
          </cell>
        </row>
        <row r="102">
          <cell r="AU102" t="str">
            <v>LONG</v>
          </cell>
          <cell r="AV102" t="str">
            <v>Call</v>
          </cell>
          <cell r="AW102" t="str">
            <v>Call</v>
          </cell>
          <cell r="AX102" t="str">
            <v>APPA</v>
          </cell>
          <cell r="AZ102" t="str">
            <v>SHORT</v>
          </cell>
          <cell r="BA102" t="str">
            <v>Stock</v>
          </cell>
          <cell r="BB102" t="str">
            <v>P</v>
          </cell>
          <cell r="BC102" t="str">
            <v>APPA</v>
          </cell>
        </row>
        <row r="103">
          <cell r="AU103" t="str">
            <v>SHORT</v>
          </cell>
          <cell r="AV103" t="str">
            <v>Put</v>
          </cell>
          <cell r="AW103" t="str">
            <v>Put</v>
          </cell>
          <cell r="AX103" t="str">
            <v>APPA</v>
          </cell>
          <cell r="AZ103" t="str">
            <v>SHORT</v>
          </cell>
          <cell r="BA103" t="str">
            <v>Call</v>
          </cell>
          <cell r="BB103" t="str">
            <v>Call</v>
          </cell>
          <cell r="BC103" t="str">
            <v>APPA</v>
          </cell>
        </row>
        <row r="105">
          <cell r="AU105" t="str">
            <v>Long/Short</v>
          </cell>
          <cell r="AV105" t="str">
            <v>Type</v>
          </cell>
          <cell r="AW105" t="str">
            <v>Box?</v>
          </cell>
          <cell r="AX105" t="str">
            <v>Industry</v>
          </cell>
          <cell r="AZ105" t="str">
            <v>Long/Short</v>
          </cell>
          <cell r="BA105" t="str">
            <v>Type</v>
          </cell>
          <cell r="BB105" t="str">
            <v>Box?</v>
          </cell>
          <cell r="BC105" t="str">
            <v>Industry</v>
          </cell>
        </row>
        <row r="106">
          <cell r="AU106" t="str">
            <v>LONG</v>
          </cell>
          <cell r="AV106" t="str">
            <v>Stock</v>
          </cell>
          <cell r="AW106" t="str">
            <v xml:space="preserve"> </v>
          </cell>
          <cell r="AX106" t="str">
            <v>INFO</v>
          </cell>
          <cell r="AZ106" t="str">
            <v>LONG</v>
          </cell>
          <cell r="BA106" t="str">
            <v>Put</v>
          </cell>
          <cell r="BB106" t="str">
            <v>Put</v>
          </cell>
          <cell r="BC106" t="str">
            <v>INFO</v>
          </cell>
        </row>
        <row r="107">
          <cell r="AU107" t="str">
            <v>LONG</v>
          </cell>
          <cell r="AV107" t="str">
            <v>Stock</v>
          </cell>
          <cell r="AW107" t="str">
            <v>P</v>
          </cell>
          <cell r="AX107" t="str">
            <v>INFO</v>
          </cell>
          <cell r="AZ107" t="str">
            <v>SHORT</v>
          </cell>
          <cell r="BA107" t="str">
            <v>Stock</v>
          </cell>
          <cell r="BB107" t="str">
            <v xml:space="preserve"> </v>
          </cell>
          <cell r="BC107" t="str">
            <v>INFO</v>
          </cell>
        </row>
        <row r="108">
          <cell r="AU108" t="str">
            <v>LONG</v>
          </cell>
          <cell r="AV108" t="str">
            <v>Call</v>
          </cell>
          <cell r="AW108" t="str">
            <v>Call</v>
          </cell>
          <cell r="AX108" t="str">
            <v>INFO</v>
          </cell>
          <cell r="AZ108" t="str">
            <v>SHORT</v>
          </cell>
          <cell r="BA108" t="str">
            <v>Stock</v>
          </cell>
          <cell r="BB108" t="str">
            <v>P</v>
          </cell>
          <cell r="BC108" t="str">
            <v>INFO</v>
          </cell>
        </row>
        <row r="109">
          <cell r="AU109" t="str">
            <v>SHORT</v>
          </cell>
          <cell r="AV109" t="str">
            <v>Put</v>
          </cell>
          <cell r="AW109" t="str">
            <v>Put</v>
          </cell>
          <cell r="AX109" t="str">
            <v>INFO</v>
          </cell>
          <cell r="AZ109" t="str">
            <v>SHORT</v>
          </cell>
          <cell r="BA109" t="str">
            <v>Call</v>
          </cell>
          <cell r="BB109" t="str">
            <v>Call</v>
          </cell>
          <cell r="BC109" t="str">
            <v>INFO</v>
          </cell>
        </row>
        <row r="111">
          <cell r="AU111" t="str">
            <v>Long/Short</v>
          </cell>
          <cell r="AV111" t="str">
            <v>Type</v>
          </cell>
          <cell r="AW111" t="str">
            <v>Box?</v>
          </cell>
          <cell r="AX111" t="str">
            <v>Industry</v>
          </cell>
          <cell r="AZ111" t="str">
            <v>Long/Short</v>
          </cell>
          <cell r="BA111" t="str">
            <v>Type</v>
          </cell>
          <cell r="BB111" t="str">
            <v>Box?</v>
          </cell>
          <cell r="BC111" t="str">
            <v>Industry</v>
          </cell>
        </row>
        <row r="112">
          <cell r="AU112" t="str">
            <v>LONG</v>
          </cell>
          <cell r="AV112" t="str">
            <v>Stock</v>
          </cell>
          <cell r="AW112" t="str">
            <v xml:space="preserve"> </v>
          </cell>
          <cell r="AX112" t="str">
            <v>INDL</v>
          </cell>
          <cell r="AZ112" t="str">
            <v>LONG</v>
          </cell>
          <cell r="BA112" t="str">
            <v>Put</v>
          </cell>
          <cell r="BB112" t="str">
            <v>Put</v>
          </cell>
          <cell r="BC112" t="str">
            <v>INDL</v>
          </cell>
        </row>
        <row r="113">
          <cell r="AU113" t="str">
            <v>LONG</v>
          </cell>
          <cell r="AV113" t="str">
            <v>Stock</v>
          </cell>
          <cell r="AW113" t="str">
            <v>P</v>
          </cell>
          <cell r="AX113" t="str">
            <v>INDL</v>
          </cell>
          <cell r="AZ113" t="str">
            <v>SHORT</v>
          </cell>
          <cell r="BA113" t="str">
            <v>Stock</v>
          </cell>
          <cell r="BB113" t="str">
            <v xml:space="preserve"> </v>
          </cell>
          <cell r="BC113" t="str">
            <v>INDL</v>
          </cell>
        </row>
        <row r="114">
          <cell r="AU114" t="str">
            <v>LONG</v>
          </cell>
          <cell r="AV114" t="str">
            <v>Call</v>
          </cell>
          <cell r="AW114" t="str">
            <v>Call</v>
          </cell>
          <cell r="AX114" t="str">
            <v>INDL</v>
          </cell>
          <cell r="AZ114" t="str">
            <v>SHORT</v>
          </cell>
          <cell r="BA114" t="str">
            <v>Stock</v>
          </cell>
          <cell r="BB114" t="str">
            <v>P</v>
          </cell>
          <cell r="BC114" t="str">
            <v>INDL</v>
          </cell>
        </row>
        <row r="115">
          <cell r="AU115" t="str">
            <v>SHORT</v>
          </cell>
          <cell r="AV115" t="str">
            <v>Put</v>
          </cell>
          <cell r="AW115" t="str">
            <v>Put</v>
          </cell>
          <cell r="AX115" t="str">
            <v>INDL</v>
          </cell>
          <cell r="AZ115" t="str">
            <v>SHORT</v>
          </cell>
          <cell r="BA115" t="str">
            <v>Call</v>
          </cell>
          <cell r="BB115" t="str">
            <v>Call</v>
          </cell>
          <cell r="BC115" t="str">
            <v>INDL</v>
          </cell>
        </row>
        <row r="116">
          <cell r="AU116" t="str">
            <v>LONG</v>
          </cell>
          <cell r="AV116" t="str">
            <v>Stock</v>
          </cell>
          <cell r="AW116" t="str">
            <v xml:space="preserve"> </v>
          </cell>
          <cell r="AX116" t="str">
            <v>ENGR</v>
          </cell>
          <cell r="AZ116" t="str">
            <v>LONG</v>
          </cell>
          <cell r="BA116" t="str">
            <v>Put</v>
          </cell>
          <cell r="BB116" t="str">
            <v>Put</v>
          </cell>
          <cell r="BC116" t="str">
            <v>ENGR</v>
          </cell>
        </row>
        <row r="117">
          <cell r="AU117" t="str">
            <v>LONG</v>
          </cell>
          <cell r="AV117" t="str">
            <v>Stock</v>
          </cell>
          <cell r="AW117" t="str">
            <v>P</v>
          </cell>
          <cell r="AX117" t="str">
            <v>ENGR</v>
          </cell>
          <cell r="AZ117" t="str">
            <v>SHORT</v>
          </cell>
          <cell r="BA117" t="str">
            <v>Stock</v>
          </cell>
          <cell r="BB117" t="str">
            <v xml:space="preserve"> </v>
          </cell>
          <cell r="BC117" t="str">
            <v>ENGR</v>
          </cell>
        </row>
        <row r="118">
          <cell r="AU118" t="str">
            <v>LONG</v>
          </cell>
          <cell r="AV118" t="str">
            <v>Call</v>
          </cell>
          <cell r="AW118" t="str">
            <v>Call</v>
          </cell>
          <cell r="AX118" t="str">
            <v>ENGR</v>
          </cell>
          <cell r="AZ118" t="str">
            <v>SHORT</v>
          </cell>
          <cell r="BA118" t="str">
            <v>Stock</v>
          </cell>
          <cell r="BB118" t="str">
            <v>P</v>
          </cell>
          <cell r="BC118" t="str">
            <v>ENGR</v>
          </cell>
        </row>
        <row r="119">
          <cell r="AU119" t="str">
            <v>SHORT</v>
          </cell>
          <cell r="AV119" t="str">
            <v>Put</v>
          </cell>
          <cell r="AW119" t="str">
            <v>Put</v>
          </cell>
          <cell r="AX119" t="str">
            <v>ENGR</v>
          </cell>
          <cell r="AZ119" t="str">
            <v>SHORT</v>
          </cell>
          <cell r="BA119" t="str">
            <v>Call</v>
          </cell>
          <cell r="BB119" t="str">
            <v>Call</v>
          </cell>
          <cell r="BC119" t="str">
            <v>ENGR</v>
          </cell>
        </row>
        <row r="121">
          <cell r="AU121" t="str">
            <v>Long/Short</v>
          </cell>
          <cell r="AV121" t="str">
            <v>Type</v>
          </cell>
          <cell r="AW121" t="str">
            <v>Box?</v>
          </cell>
          <cell r="AX121" t="str">
            <v>Industry</v>
          </cell>
          <cell r="AZ121" t="str">
            <v>Long/Short</v>
          </cell>
          <cell r="BA121" t="str">
            <v>Type</v>
          </cell>
          <cell r="BB121" t="str">
            <v>Box?</v>
          </cell>
          <cell r="BC121" t="str">
            <v>Industry</v>
          </cell>
        </row>
        <row r="122">
          <cell r="AU122" t="str">
            <v>LONG</v>
          </cell>
          <cell r="AV122" t="str">
            <v>Stock</v>
          </cell>
          <cell r="AW122" t="str">
            <v xml:space="preserve"> </v>
          </cell>
          <cell r="AX122" t="str">
            <v>MEDS</v>
          </cell>
          <cell r="AZ122" t="str">
            <v>LONG</v>
          </cell>
          <cell r="BA122" t="str">
            <v>Put</v>
          </cell>
          <cell r="BB122" t="str">
            <v>Put</v>
          </cell>
          <cell r="BC122" t="str">
            <v>MEDS</v>
          </cell>
        </row>
        <row r="123">
          <cell r="AU123" t="str">
            <v>LONG</v>
          </cell>
          <cell r="AV123" t="str">
            <v>Stock</v>
          </cell>
          <cell r="AW123" t="str">
            <v>P</v>
          </cell>
          <cell r="AX123" t="str">
            <v>MEDS</v>
          </cell>
          <cell r="AZ123" t="str">
            <v>SHORT</v>
          </cell>
          <cell r="BA123" t="str">
            <v>Stock</v>
          </cell>
          <cell r="BB123" t="str">
            <v xml:space="preserve"> </v>
          </cell>
          <cell r="BC123" t="str">
            <v>MEDS</v>
          </cell>
        </row>
        <row r="124">
          <cell r="AU124" t="str">
            <v>LONG</v>
          </cell>
          <cell r="AV124" t="str">
            <v>Call</v>
          </cell>
          <cell r="AW124" t="str">
            <v>Call</v>
          </cell>
          <cell r="AX124" t="str">
            <v>MEDS</v>
          </cell>
          <cell r="AZ124" t="str">
            <v>SHORT</v>
          </cell>
          <cell r="BA124" t="str">
            <v>Stock</v>
          </cell>
          <cell r="BB124" t="str">
            <v>P</v>
          </cell>
          <cell r="BC124" t="str">
            <v>MEDS</v>
          </cell>
        </row>
        <row r="125">
          <cell r="AU125" t="str">
            <v>SHORT</v>
          </cell>
          <cell r="AV125" t="str">
            <v>Put</v>
          </cell>
          <cell r="AW125" t="str">
            <v>Put</v>
          </cell>
          <cell r="AX125" t="str">
            <v>MEDS</v>
          </cell>
          <cell r="AZ125" t="str">
            <v>SHORT</v>
          </cell>
          <cell r="BA125" t="str">
            <v>Call</v>
          </cell>
          <cell r="BB125" t="str">
            <v>Call</v>
          </cell>
          <cell r="BC125" t="str">
            <v>MEDS</v>
          </cell>
        </row>
        <row r="126">
          <cell r="AU126" t="str">
            <v>LONG</v>
          </cell>
          <cell r="AV126" t="str">
            <v>Stock</v>
          </cell>
          <cell r="AW126" t="str">
            <v xml:space="preserve"> </v>
          </cell>
          <cell r="AX126" t="str">
            <v>DRUG</v>
          </cell>
          <cell r="AZ126" t="str">
            <v>LONG</v>
          </cell>
          <cell r="BA126" t="str">
            <v>Put</v>
          </cell>
          <cell r="BB126" t="str">
            <v>Put</v>
          </cell>
          <cell r="BC126" t="str">
            <v>DRUG</v>
          </cell>
        </row>
        <row r="127">
          <cell r="AU127" t="str">
            <v>LONG</v>
          </cell>
          <cell r="AV127" t="str">
            <v>Stock</v>
          </cell>
          <cell r="AW127" t="str">
            <v>P</v>
          </cell>
          <cell r="AX127" t="str">
            <v>DRUG</v>
          </cell>
          <cell r="AZ127" t="str">
            <v>SHORT</v>
          </cell>
          <cell r="BA127" t="str">
            <v>Stock</v>
          </cell>
          <cell r="BB127" t="str">
            <v xml:space="preserve"> </v>
          </cell>
          <cell r="BC127" t="str">
            <v>DRUG</v>
          </cell>
        </row>
        <row r="128">
          <cell r="AU128" t="str">
            <v>LONG</v>
          </cell>
          <cell r="AV128" t="str">
            <v>Call</v>
          </cell>
          <cell r="AW128" t="str">
            <v>Call</v>
          </cell>
          <cell r="AX128" t="str">
            <v>DRUG</v>
          </cell>
          <cell r="AZ128" t="str">
            <v>SHORT</v>
          </cell>
          <cell r="BA128" t="str">
            <v>Stock</v>
          </cell>
          <cell r="BB128" t="str">
            <v>P</v>
          </cell>
          <cell r="BC128" t="str">
            <v>DRUG</v>
          </cell>
        </row>
        <row r="129">
          <cell r="AU129" t="str">
            <v>SHORT</v>
          </cell>
          <cell r="AV129" t="str">
            <v>Put</v>
          </cell>
          <cell r="AW129" t="str">
            <v>Put</v>
          </cell>
          <cell r="AX129" t="str">
            <v>DRUG</v>
          </cell>
          <cell r="AZ129" t="str">
            <v>SHORT</v>
          </cell>
          <cell r="BA129" t="str">
            <v>Call</v>
          </cell>
          <cell r="BB129" t="str">
            <v>Call</v>
          </cell>
          <cell r="BC129" t="str">
            <v>DRUG</v>
          </cell>
        </row>
        <row r="131">
          <cell r="AU131" t="str">
            <v>Long/Short</v>
          </cell>
          <cell r="AV131" t="str">
            <v>Type</v>
          </cell>
          <cell r="AW131" t="str">
            <v>Box?</v>
          </cell>
          <cell r="AX131" t="str">
            <v>Industry</v>
          </cell>
          <cell r="AZ131" t="str">
            <v>Long/Short</v>
          </cell>
          <cell r="BA131" t="str">
            <v>Type</v>
          </cell>
          <cell r="BB131" t="str">
            <v>Box?</v>
          </cell>
          <cell r="BC131" t="str">
            <v>Industry</v>
          </cell>
        </row>
        <row r="132">
          <cell r="AU132" t="str">
            <v>LONG</v>
          </cell>
          <cell r="AV132" t="str">
            <v>Stock</v>
          </cell>
          <cell r="AW132" t="str">
            <v xml:space="preserve"> </v>
          </cell>
          <cell r="AX132" t="str">
            <v>FINL</v>
          </cell>
          <cell r="AZ132" t="str">
            <v>LONG</v>
          </cell>
          <cell r="BA132" t="str">
            <v>Put</v>
          </cell>
          <cell r="BB132" t="str">
            <v>Put</v>
          </cell>
          <cell r="BC132" t="str">
            <v>FINL</v>
          </cell>
        </row>
        <row r="133">
          <cell r="AU133" t="str">
            <v>LONG</v>
          </cell>
          <cell r="AV133" t="str">
            <v>Stock</v>
          </cell>
          <cell r="AW133" t="str">
            <v>P</v>
          </cell>
          <cell r="AX133" t="str">
            <v>FINL</v>
          </cell>
          <cell r="AZ133" t="str">
            <v>SHORT</v>
          </cell>
          <cell r="BA133" t="str">
            <v>Stock</v>
          </cell>
          <cell r="BB133" t="str">
            <v xml:space="preserve"> </v>
          </cell>
          <cell r="BC133" t="str">
            <v>FINL</v>
          </cell>
        </row>
        <row r="134">
          <cell r="AU134" t="str">
            <v>LONG</v>
          </cell>
          <cell r="AV134" t="str">
            <v>Call</v>
          </cell>
          <cell r="AW134" t="str">
            <v>Call</v>
          </cell>
          <cell r="AX134" t="str">
            <v>FINL</v>
          </cell>
          <cell r="AZ134" t="str">
            <v>SHORT</v>
          </cell>
          <cell r="BA134" t="str">
            <v>Stock</v>
          </cell>
          <cell r="BB134" t="str">
            <v>P</v>
          </cell>
          <cell r="BC134" t="str">
            <v>FINL</v>
          </cell>
        </row>
        <row r="135">
          <cell r="AU135" t="str">
            <v>SHORT</v>
          </cell>
          <cell r="AV135" t="str">
            <v>Put</v>
          </cell>
          <cell r="AW135" t="str">
            <v>Put</v>
          </cell>
          <cell r="AX135" t="str">
            <v>FINL</v>
          </cell>
          <cell r="AZ135" t="str">
            <v>SHORT</v>
          </cell>
          <cell r="BA135" t="str">
            <v>Call</v>
          </cell>
          <cell r="BB135" t="str">
            <v>Call</v>
          </cell>
          <cell r="BC135" t="str">
            <v>FINL</v>
          </cell>
        </row>
        <row r="136">
          <cell r="AU136" t="str">
            <v>LONG</v>
          </cell>
          <cell r="AV136" t="str">
            <v>Stock</v>
          </cell>
          <cell r="AW136" t="str">
            <v xml:space="preserve"> </v>
          </cell>
          <cell r="AX136" t="str">
            <v>HOME</v>
          </cell>
          <cell r="AZ136" t="str">
            <v>LONG</v>
          </cell>
          <cell r="BA136" t="str">
            <v>Put</v>
          </cell>
          <cell r="BB136" t="str">
            <v>Put</v>
          </cell>
          <cell r="BC136" t="str">
            <v>HOME</v>
          </cell>
        </row>
        <row r="137">
          <cell r="AU137" t="str">
            <v>LONG</v>
          </cell>
          <cell r="AV137" t="str">
            <v>Stock</v>
          </cell>
          <cell r="AW137" t="str">
            <v>P</v>
          </cell>
          <cell r="AX137" t="str">
            <v>HOME</v>
          </cell>
          <cell r="AZ137" t="str">
            <v>SHORT</v>
          </cell>
          <cell r="BA137" t="str">
            <v>Stock</v>
          </cell>
          <cell r="BB137" t="str">
            <v xml:space="preserve"> </v>
          </cell>
          <cell r="BC137" t="str">
            <v>HOME</v>
          </cell>
        </row>
        <row r="138">
          <cell r="AU138" t="str">
            <v>LONG</v>
          </cell>
          <cell r="AV138" t="str">
            <v>Call</v>
          </cell>
          <cell r="AW138" t="str">
            <v>Call</v>
          </cell>
          <cell r="AX138" t="str">
            <v>HOME</v>
          </cell>
          <cell r="AZ138" t="str">
            <v>SHORT</v>
          </cell>
          <cell r="BA138" t="str">
            <v>Stock</v>
          </cell>
          <cell r="BB138" t="str">
            <v>P</v>
          </cell>
          <cell r="BC138" t="str">
            <v>HOME</v>
          </cell>
        </row>
        <row r="139">
          <cell r="AU139" t="str">
            <v>SHORT</v>
          </cell>
          <cell r="AV139" t="str">
            <v>Put</v>
          </cell>
          <cell r="AW139" t="str">
            <v>Put</v>
          </cell>
          <cell r="AX139" t="str">
            <v>HOME</v>
          </cell>
          <cell r="AZ139" t="str">
            <v>SHORT</v>
          </cell>
          <cell r="BA139" t="str">
            <v>Call</v>
          </cell>
          <cell r="BB139" t="str">
            <v>Call</v>
          </cell>
          <cell r="BC139" t="str">
            <v>HOME</v>
          </cell>
        </row>
        <row r="140">
          <cell r="AU140" t="str">
            <v>LONG</v>
          </cell>
          <cell r="AV140" t="str">
            <v>Stock</v>
          </cell>
          <cell r="AW140" t="str">
            <v xml:space="preserve"> </v>
          </cell>
          <cell r="AX140" t="str">
            <v>FUND</v>
          </cell>
          <cell r="AZ140" t="str">
            <v>LONG</v>
          </cell>
          <cell r="BA140" t="str">
            <v>Put</v>
          </cell>
          <cell r="BB140" t="str">
            <v>Put</v>
          </cell>
          <cell r="BC140" t="str">
            <v>FUND</v>
          </cell>
        </row>
        <row r="141">
          <cell r="AU141" t="str">
            <v>LONG</v>
          </cell>
          <cell r="AV141" t="str">
            <v>Stock</v>
          </cell>
          <cell r="AW141" t="str">
            <v>P</v>
          </cell>
          <cell r="AX141" t="str">
            <v>FUND</v>
          </cell>
          <cell r="AZ141" t="str">
            <v>SHORT</v>
          </cell>
          <cell r="BA141" t="str">
            <v>Stock</v>
          </cell>
          <cell r="BB141" t="str">
            <v xml:space="preserve"> </v>
          </cell>
          <cell r="BC141" t="str">
            <v>FUND</v>
          </cell>
        </row>
        <row r="142">
          <cell r="AU142" t="str">
            <v>LONG</v>
          </cell>
          <cell r="AV142" t="str">
            <v>Call</v>
          </cell>
          <cell r="AW142" t="str">
            <v>Call</v>
          </cell>
          <cell r="AX142" t="str">
            <v>FUND</v>
          </cell>
          <cell r="AZ142" t="str">
            <v>SHORT</v>
          </cell>
          <cell r="BA142" t="str">
            <v>Stock</v>
          </cell>
          <cell r="BB142" t="str">
            <v>P</v>
          </cell>
          <cell r="BC142" t="str">
            <v>FUND</v>
          </cell>
        </row>
        <row r="143">
          <cell r="AU143" t="str">
            <v>SHORT</v>
          </cell>
          <cell r="AV143" t="str">
            <v>Put</v>
          </cell>
          <cell r="AW143" t="str">
            <v>Put</v>
          </cell>
          <cell r="AX143" t="str">
            <v>FUND</v>
          </cell>
          <cell r="AZ143" t="str">
            <v>SHORT</v>
          </cell>
          <cell r="BA143" t="str">
            <v>Call</v>
          </cell>
          <cell r="BB143" t="str">
            <v>Call</v>
          </cell>
          <cell r="BC143" t="str">
            <v>FUND</v>
          </cell>
        </row>
      </sheetData>
      <sheetData sheetId="1" refreshError="1">
        <row r="179">
          <cell r="AW17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port &amp; Chart"/>
      <sheetName val="QuarterlyReport"/>
      <sheetName val="Final Report"/>
      <sheetName val="Ranges &amp; Totals"/>
      <sheetName val="Jan98"/>
      <sheetName val="Feb98"/>
      <sheetName val="Mar98"/>
      <sheetName val="Apr98"/>
      <sheetName val="May98"/>
      <sheetName val="Jun98"/>
      <sheetName val="Jul98"/>
      <sheetName val="Aug98"/>
      <sheetName val="Sep98"/>
      <sheetName val="Oct98"/>
    </sheetNames>
    <sheetDataSet>
      <sheetData sheetId="0"/>
      <sheetData sheetId="1"/>
      <sheetData sheetId="2"/>
      <sheetData sheetId="3"/>
      <sheetData sheetId="4">
        <row r="2">
          <cell r="A2" t="str">
            <v>Lg/St</v>
          </cell>
          <cell r="B2" t="str">
            <v>Lg/St</v>
          </cell>
        </row>
        <row r="3">
          <cell r="A3" t="str">
            <v>LONG</v>
          </cell>
          <cell r="B3" t="str">
            <v>SHORT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nSheet"/>
      <sheetName val="CoverPage"/>
      <sheetName val="DataInput"/>
      <sheetName val="Partners"/>
      <sheetName val="Monthly"/>
      <sheetName val="Exposure"/>
      <sheetName val="Formulas"/>
      <sheetName val="Securities"/>
      <sheetName val="RawData"/>
      <sheetName val="Longs"/>
      <sheetName val="Shorts"/>
      <sheetName val="Winners"/>
      <sheetName val="Losers"/>
      <sheetName val="Biggest"/>
      <sheetName val="Smallest"/>
      <sheetName val="NewCriteria"/>
      <sheetName val="Automate"/>
      <sheetName val="BlackScholes"/>
      <sheetName val="HTD P&amp;L"/>
      <sheetName val="P&amp;L Today"/>
      <sheetName val="Shares"/>
      <sheetName val="Industries"/>
      <sheetName val="InterimSheet"/>
      <sheetName val="Dialog1"/>
    </sheetNames>
    <sheetDataSet>
      <sheetData sheetId="0"/>
      <sheetData sheetId="1"/>
      <sheetData sheetId="2">
        <row r="145">
          <cell r="AV145" t="str">
            <v>Long/Short</v>
          </cell>
          <cell r="AW145" t="str">
            <v>Type</v>
          </cell>
          <cell r="AX145" t="str">
            <v>Box?</v>
          </cell>
          <cell r="AY145" t="str">
            <v>Industry</v>
          </cell>
          <cell r="BA145" t="str">
            <v>Long/Short</v>
          </cell>
          <cell r="BB145" t="str">
            <v>Type</v>
          </cell>
          <cell r="BC145" t="str">
            <v>Box?</v>
          </cell>
          <cell r="BD145" t="str">
            <v>Industry</v>
          </cell>
        </row>
        <row r="146">
          <cell r="AV146" t="str">
            <v>LONG</v>
          </cell>
          <cell r="AW146" t="str">
            <v>Stock</v>
          </cell>
          <cell r="AX146" t="str">
            <v xml:space="preserve"> </v>
          </cell>
          <cell r="AY146" t="str">
            <v>CONS</v>
          </cell>
          <cell r="BA146" t="str">
            <v>LONG</v>
          </cell>
          <cell r="BB146" t="str">
            <v>Put</v>
          </cell>
          <cell r="BD146" t="str">
            <v>CONS</v>
          </cell>
        </row>
        <row r="147">
          <cell r="AV147" t="str">
            <v>LONG</v>
          </cell>
          <cell r="AW147" t="str">
            <v>Stock</v>
          </cell>
          <cell r="AX147" t="str">
            <v>P</v>
          </cell>
          <cell r="AY147" t="str">
            <v>CONS</v>
          </cell>
          <cell r="BA147" t="str">
            <v>SHORT</v>
          </cell>
          <cell r="BB147" t="str">
            <v>Stock</v>
          </cell>
          <cell r="BC147" t="str">
            <v xml:space="preserve"> </v>
          </cell>
          <cell r="BD147" t="str">
            <v>CONS</v>
          </cell>
        </row>
        <row r="148">
          <cell r="AV148" t="str">
            <v>LONG</v>
          </cell>
          <cell r="AW148" t="str">
            <v>Call</v>
          </cell>
          <cell r="AY148" t="str">
            <v>CONS</v>
          </cell>
          <cell r="BA148" t="str">
            <v>SHORT</v>
          </cell>
          <cell r="BB148" t="str">
            <v>Stock</v>
          </cell>
          <cell r="BC148" t="str">
            <v>P</v>
          </cell>
          <cell r="BD148" t="str">
            <v>CONS</v>
          </cell>
        </row>
        <row r="149">
          <cell r="AV149" t="str">
            <v>SHORT</v>
          </cell>
          <cell r="AW149" t="str">
            <v>Put</v>
          </cell>
          <cell r="AY149" t="str">
            <v>CONS</v>
          </cell>
          <cell r="BA149" t="str">
            <v>SHORT</v>
          </cell>
          <cell r="BB149" t="str">
            <v>Call</v>
          </cell>
          <cell r="BD149" t="str">
            <v>CONS</v>
          </cell>
        </row>
        <row r="150">
          <cell r="AV150" t="str">
            <v>LONG</v>
          </cell>
          <cell r="AW150" t="str">
            <v>Stock</v>
          </cell>
          <cell r="AX150" t="str">
            <v xml:space="preserve"> </v>
          </cell>
          <cell r="AY150" t="str">
            <v>ENER</v>
          </cell>
          <cell r="BA150" t="str">
            <v>LONG</v>
          </cell>
          <cell r="BB150" t="str">
            <v>Put</v>
          </cell>
          <cell r="BD150" t="str">
            <v>ENER</v>
          </cell>
        </row>
        <row r="151">
          <cell r="AV151" t="str">
            <v>LONG</v>
          </cell>
          <cell r="AW151" t="str">
            <v>Stock</v>
          </cell>
          <cell r="AX151" t="str">
            <v>P</v>
          </cell>
          <cell r="AY151" t="str">
            <v>ENER</v>
          </cell>
          <cell r="BA151" t="str">
            <v>SHORT</v>
          </cell>
          <cell r="BB151" t="str">
            <v>Stock</v>
          </cell>
          <cell r="BC151" t="str">
            <v xml:space="preserve"> </v>
          </cell>
          <cell r="BD151" t="str">
            <v>ENER</v>
          </cell>
        </row>
        <row r="152">
          <cell r="AV152" t="str">
            <v>LONG</v>
          </cell>
          <cell r="AW152" t="str">
            <v>Call</v>
          </cell>
          <cell r="AY152" t="str">
            <v>ENER</v>
          </cell>
          <cell r="BA152" t="str">
            <v>SHORT</v>
          </cell>
          <cell r="BB152" t="str">
            <v>Stock</v>
          </cell>
          <cell r="BC152" t="str">
            <v>P</v>
          </cell>
          <cell r="BD152" t="str">
            <v>ENER</v>
          </cell>
        </row>
        <row r="153">
          <cell r="AV153" t="str">
            <v>SHORT</v>
          </cell>
          <cell r="AW153" t="str">
            <v>Put</v>
          </cell>
          <cell r="AY153" t="str">
            <v>ENER</v>
          </cell>
          <cell r="BA153" t="str">
            <v>SHORT</v>
          </cell>
          <cell r="BB153" t="str">
            <v>Call</v>
          </cell>
          <cell r="BD153" t="str">
            <v>ENER</v>
          </cell>
        </row>
        <row r="154">
          <cell r="AV154" t="str">
            <v>LONG</v>
          </cell>
          <cell r="AW154" t="str">
            <v>Stock</v>
          </cell>
          <cell r="AX154" t="str">
            <v xml:space="preserve"> </v>
          </cell>
          <cell r="AY154" t="str">
            <v>WAST</v>
          </cell>
          <cell r="BA154" t="str">
            <v>LONG</v>
          </cell>
          <cell r="BB154" t="str">
            <v>Put</v>
          </cell>
          <cell r="BD154" t="str">
            <v>WAST</v>
          </cell>
        </row>
        <row r="155">
          <cell r="AV155" t="str">
            <v>LONG</v>
          </cell>
          <cell r="AW155" t="str">
            <v>Stock</v>
          </cell>
          <cell r="AX155" t="str">
            <v>P</v>
          </cell>
          <cell r="AY155" t="str">
            <v>WAST</v>
          </cell>
          <cell r="BA155" t="str">
            <v>SHORT</v>
          </cell>
          <cell r="BB155" t="str">
            <v>Stock</v>
          </cell>
          <cell r="BC155" t="str">
            <v xml:space="preserve"> </v>
          </cell>
          <cell r="BD155" t="str">
            <v>WAST</v>
          </cell>
        </row>
        <row r="156">
          <cell r="AV156" t="str">
            <v>LONG</v>
          </cell>
          <cell r="AW156" t="str">
            <v>Call</v>
          </cell>
          <cell r="AY156" t="str">
            <v>WAST</v>
          </cell>
          <cell r="BA156" t="str">
            <v>SHORT</v>
          </cell>
          <cell r="BB156" t="str">
            <v>Stock</v>
          </cell>
          <cell r="BC156" t="str">
            <v>P</v>
          </cell>
          <cell r="BD156" t="str">
            <v>WAST</v>
          </cell>
        </row>
        <row r="157">
          <cell r="AV157" t="str">
            <v>SHORT</v>
          </cell>
          <cell r="AW157" t="str">
            <v>Put</v>
          </cell>
          <cell r="AY157" t="str">
            <v>WAST</v>
          </cell>
          <cell r="BA157" t="str">
            <v>SHORT</v>
          </cell>
          <cell r="BB157" t="str">
            <v>Call</v>
          </cell>
          <cell r="BD157" t="str">
            <v>WAST</v>
          </cell>
        </row>
        <row r="158">
          <cell r="AV158" t="str">
            <v>LONG</v>
          </cell>
          <cell r="AW158" t="str">
            <v>Stock</v>
          </cell>
          <cell r="AX158" t="str">
            <v xml:space="preserve"> </v>
          </cell>
          <cell r="AY158" t="str">
            <v>TEMP</v>
          </cell>
          <cell r="BA158" t="str">
            <v>LONG</v>
          </cell>
          <cell r="BB158" t="str">
            <v>Put</v>
          </cell>
          <cell r="BD158" t="str">
            <v>TEMP</v>
          </cell>
        </row>
        <row r="159">
          <cell r="AV159" t="str">
            <v>LONG</v>
          </cell>
          <cell r="AW159" t="str">
            <v>Stock</v>
          </cell>
          <cell r="AX159" t="str">
            <v>P</v>
          </cell>
          <cell r="AY159" t="str">
            <v>TEMP</v>
          </cell>
          <cell r="BA159" t="str">
            <v>SHORT</v>
          </cell>
          <cell r="BB159" t="str">
            <v>Stock</v>
          </cell>
          <cell r="BC159" t="str">
            <v xml:space="preserve"> </v>
          </cell>
          <cell r="BD159" t="str">
            <v>TEMP</v>
          </cell>
        </row>
        <row r="160">
          <cell r="AV160" t="str">
            <v>LONG</v>
          </cell>
          <cell r="AW160" t="str">
            <v>Call</v>
          </cell>
          <cell r="AY160" t="str">
            <v>TEMP</v>
          </cell>
          <cell r="BA160" t="str">
            <v>SHORT</v>
          </cell>
          <cell r="BB160" t="str">
            <v>Stock</v>
          </cell>
          <cell r="BC160" t="str">
            <v>P</v>
          </cell>
          <cell r="BD160" t="str">
            <v>TEMP</v>
          </cell>
        </row>
        <row r="161">
          <cell r="AV161" t="str">
            <v>SHORT</v>
          </cell>
          <cell r="AW161" t="str">
            <v>Put</v>
          </cell>
          <cell r="AY161" t="str">
            <v>TEMP</v>
          </cell>
          <cell r="BA161" t="str">
            <v>SHORT</v>
          </cell>
          <cell r="BB161" t="str">
            <v>Call</v>
          </cell>
          <cell r="BD161" t="str">
            <v>TEMP</v>
          </cell>
        </row>
        <row r="162">
          <cell r="AV162" t="str">
            <v>LONG</v>
          </cell>
          <cell r="AW162" t="str">
            <v>Stock</v>
          </cell>
          <cell r="AX162" t="str">
            <v xml:space="preserve"> </v>
          </cell>
          <cell r="AY162" t="str">
            <v>CHEM</v>
          </cell>
          <cell r="BA162" t="str">
            <v>LONG</v>
          </cell>
          <cell r="BB162" t="str">
            <v>Put</v>
          </cell>
          <cell r="BD162" t="str">
            <v>CHEM</v>
          </cell>
        </row>
        <row r="163">
          <cell r="AV163" t="str">
            <v>LONG</v>
          </cell>
          <cell r="AW163" t="str">
            <v>Stock</v>
          </cell>
          <cell r="AX163" t="str">
            <v>P</v>
          </cell>
          <cell r="AY163" t="str">
            <v>CHEM</v>
          </cell>
          <cell r="BA163" t="str">
            <v>SHORT</v>
          </cell>
          <cell r="BB163" t="str">
            <v>Stock</v>
          </cell>
          <cell r="BC163" t="str">
            <v xml:space="preserve"> </v>
          </cell>
          <cell r="BD163" t="str">
            <v>CHEM</v>
          </cell>
        </row>
        <row r="164">
          <cell r="AV164" t="str">
            <v>LONG</v>
          </cell>
          <cell r="AW164" t="str">
            <v>Call</v>
          </cell>
          <cell r="AY164" t="str">
            <v>CHEM</v>
          </cell>
          <cell r="BA164" t="str">
            <v>SHORT</v>
          </cell>
          <cell r="BB164" t="str">
            <v>Stock</v>
          </cell>
          <cell r="BC164" t="str">
            <v>P</v>
          </cell>
          <cell r="BD164" t="str">
            <v>CHEM</v>
          </cell>
        </row>
        <row r="165">
          <cell r="AV165" t="str">
            <v>SHORT</v>
          </cell>
          <cell r="AW165" t="str">
            <v>Put</v>
          </cell>
          <cell r="AY165" t="str">
            <v>CHEM</v>
          </cell>
          <cell r="BA165" t="str">
            <v>SHORT</v>
          </cell>
          <cell r="BB165" t="str">
            <v>Call</v>
          </cell>
          <cell r="BD165" t="str">
            <v>CHEM</v>
          </cell>
        </row>
        <row r="166">
          <cell r="AV166" t="str">
            <v>LONG</v>
          </cell>
          <cell r="AW166" t="str">
            <v>Stock</v>
          </cell>
          <cell r="AX166" t="str">
            <v xml:space="preserve"> </v>
          </cell>
          <cell r="AY166" t="str">
            <v>METL</v>
          </cell>
          <cell r="BA166" t="str">
            <v>LONG</v>
          </cell>
          <cell r="BB166" t="str">
            <v>Put</v>
          </cell>
          <cell r="BD166" t="str">
            <v>METL</v>
          </cell>
        </row>
        <row r="167">
          <cell r="AV167" t="str">
            <v>LONG</v>
          </cell>
          <cell r="AW167" t="str">
            <v>Stock</v>
          </cell>
          <cell r="AX167" t="str">
            <v>P</v>
          </cell>
          <cell r="AY167" t="str">
            <v>METL</v>
          </cell>
          <cell r="BA167" t="str">
            <v>SHORT</v>
          </cell>
          <cell r="BB167" t="str">
            <v>Stock</v>
          </cell>
          <cell r="BC167" t="str">
            <v xml:space="preserve"> </v>
          </cell>
          <cell r="BD167" t="str">
            <v>METL</v>
          </cell>
        </row>
        <row r="168">
          <cell r="AV168" t="str">
            <v>LONG</v>
          </cell>
          <cell r="AW168" t="str">
            <v>Call</v>
          </cell>
          <cell r="AY168" t="str">
            <v>METL</v>
          </cell>
          <cell r="BA168" t="str">
            <v>SHORT</v>
          </cell>
          <cell r="BB168" t="str">
            <v>Stock</v>
          </cell>
          <cell r="BC168" t="str">
            <v>P</v>
          </cell>
          <cell r="BD168" t="str">
            <v>METL</v>
          </cell>
        </row>
        <row r="169">
          <cell r="AV169" t="str">
            <v>SHORT</v>
          </cell>
          <cell r="AW169" t="str">
            <v>Put</v>
          </cell>
          <cell r="AY169" t="str">
            <v>METL</v>
          </cell>
          <cell r="BA169" t="str">
            <v>SHORT</v>
          </cell>
          <cell r="BB169" t="str">
            <v>Call</v>
          </cell>
          <cell r="BD169" t="str">
            <v>METL</v>
          </cell>
        </row>
        <row r="170">
          <cell r="AV170" t="str">
            <v>LONG</v>
          </cell>
          <cell r="AW170" t="str">
            <v>Stock</v>
          </cell>
          <cell r="AX170" t="str">
            <v xml:space="preserve"> </v>
          </cell>
          <cell r="AY170" t="str">
            <v>PAPR</v>
          </cell>
          <cell r="BA170" t="str">
            <v>LONG</v>
          </cell>
          <cell r="BB170" t="str">
            <v>Put</v>
          </cell>
          <cell r="BD170" t="str">
            <v>PAPR</v>
          </cell>
        </row>
        <row r="171">
          <cell r="AV171" t="str">
            <v>LONG</v>
          </cell>
          <cell r="AW171" t="str">
            <v>Stock</v>
          </cell>
          <cell r="AX171" t="str">
            <v>P</v>
          </cell>
          <cell r="AY171" t="str">
            <v>PAPR</v>
          </cell>
          <cell r="BA171" t="str">
            <v>SHORT</v>
          </cell>
          <cell r="BB171" t="str">
            <v>Stock</v>
          </cell>
          <cell r="BC171" t="str">
            <v xml:space="preserve"> </v>
          </cell>
          <cell r="BD171" t="str">
            <v>PAPR</v>
          </cell>
        </row>
        <row r="172">
          <cell r="AV172" t="str">
            <v>LONG</v>
          </cell>
          <cell r="AW172" t="str">
            <v>Call</v>
          </cell>
          <cell r="AY172" t="str">
            <v>PAPR</v>
          </cell>
          <cell r="BA172" t="str">
            <v>SHORT</v>
          </cell>
          <cell r="BB172" t="str">
            <v>Stock</v>
          </cell>
          <cell r="BC172" t="str">
            <v>P</v>
          </cell>
          <cell r="BD172" t="str">
            <v>PAPR</v>
          </cell>
        </row>
        <row r="173">
          <cell r="AV173" t="str">
            <v>SHORT</v>
          </cell>
          <cell r="AW173" t="str">
            <v>Put</v>
          </cell>
          <cell r="AY173" t="str">
            <v>PAPR</v>
          </cell>
          <cell r="BA173" t="str">
            <v>SHORT</v>
          </cell>
          <cell r="BB173" t="str">
            <v>Call</v>
          </cell>
          <cell r="BD173" t="str">
            <v>PAPR</v>
          </cell>
        </row>
        <row r="174">
          <cell r="AV174" t="str">
            <v>LONG</v>
          </cell>
          <cell r="AW174" t="str">
            <v>Stock</v>
          </cell>
          <cell r="AX174" t="str">
            <v xml:space="preserve"> </v>
          </cell>
          <cell r="AY174" t="str">
            <v>REIT</v>
          </cell>
          <cell r="BA174" t="str">
            <v>LONG</v>
          </cell>
          <cell r="BB174" t="str">
            <v>Put</v>
          </cell>
          <cell r="BD174" t="str">
            <v>REIT</v>
          </cell>
        </row>
        <row r="175">
          <cell r="AV175" t="str">
            <v>LONG</v>
          </cell>
          <cell r="AW175" t="str">
            <v>Stock</v>
          </cell>
          <cell r="AX175" t="str">
            <v>P</v>
          </cell>
          <cell r="AY175" t="str">
            <v>REIT</v>
          </cell>
          <cell r="BA175" t="str">
            <v>SHORT</v>
          </cell>
          <cell r="BB175" t="str">
            <v>Stock</v>
          </cell>
          <cell r="BC175" t="str">
            <v xml:space="preserve"> </v>
          </cell>
          <cell r="BD175" t="str">
            <v>REIT</v>
          </cell>
        </row>
        <row r="176">
          <cell r="AV176" t="str">
            <v>LONG</v>
          </cell>
          <cell r="AW176" t="str">
            <v>Call</v>
          </cell>
          <cell r="AY176" t="str">
            <v>REIT</v>
          </cell>
          <cell r="BA176" t="str">
            <v>SHORT</v>
          </cell>
          <cell r="BB176" t="str">
            <v>Stock</v>
          </cell>
          <cell r="BC176" t="str">
            <v>P</v>
          </cell>
          <cell r="BD176" t="str">
            <v>REIT</v>
          </cell>
        </row>
        <row r="177">
          <cell r="AV177" t="str">
            <v>SHORT</v>
          </cell>
          <cell r="AW177" t="str">
            <v>Put</v>
          </cell>
          <cell r="AY177" t="str">
            <v>REIT</v>
          </cell>
          <cell r="BA177" t="str">
            <v>SHORT</v>
          </cell>
          <cell r="BB177" t="str">
            <v>Call</v>
          </cell>
          <cell r="BD177" t="str">
            <v>REIT</v>
          </cell>
        </row>
        <row r="178">
          <cell r="AV178" t="str">
            <v>LONG</v>
          </cell>
          <cell r="AW178" t="str">
            <v>Stock</v>
          </cell>
          <cell r="AX178" t="str">
            <v xml:space="preserve"> </v>
          </cell>
          <cell r="AY178" t="str">
            <v>UTIL</v>
          </cell>
          <cell r="BA178" t="str">
            <v>LONG</v>
          </cell>
          <cell r="BB178" t="str">
            <v>Put</v>
          </cell>
          <cell r="BD178" t="str">
            <v>UTIL</v>
          </cell>
        </row>
        <row r="179">
          <cell r="AV179" t="str">
            <v>LONG</v>
          </cell>
          <cell r="AW179" t="str">
            <v>Stock</v>
          </cell>
          <cell r="AX179" t="str">
            <v>P</v>
          </cell>
          <cell r="AY179" t="str">
            <v>UTIL</v>
          </cell>
          <cell r="BA179" t="str">
            <v>SHORT</v>
          </cell>
          <cell r="BB179" t="str">
            <v>Stock</v>
          </cell>
          <cell r="BC179" t="str">
            <v xml:space="preserve"> </v>
          </cell>
          <cell r="BD179" t="str">
            <v>UTIL</v>
          </cell>
        </row>
        <row r="180">
          <cell r="AV180" t="str">
            <v>LONG</v>
          </cell>
          <cell r="AW180" t="str">
            <v>Call</v>
          </cell>
          <cell r="AY180" t="str">
            <v>UTIL</v>
          </cell>
          <cell r="BA180" t="str">
            <v>SHORT</v>
          </cell>
          <cell r="BB180" t="str">
            <v>Stock</v>
          </cell>
          <cell r="BC180" t="str">
            <v>P</v>
          </cell>
          <cell r="BD180" t="str">
            <v>UTIL</v>
          </cell>
        </row>
        <row r="181">
          <cell r="AV181" t="str">
            <v>SHORT</v>
          </cell>
          <cell r="AW181" t="str">
            <v>Put</v>
          </cell>
          <cell r="AY181" t="str">
            <v>UTIL</v>
          </cell>
          <cell r="BA181" t="str">
            <v>SHORT</v>
          </cell>
          <cell r="BB181" t="str">
            <v>Call</v>
          </cell>
          <cell r="BD181" t="str">
            <v>UTIL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Input"/>
      <sheetName val="Partners"/>
      <sheetName val="Automate"/>
      <sheetName val="PosnSheet"/>
      <sheetName val="CoverPage"/>
      <sheetName val="Monthly"/>
      <sheetName val="Exposure"/>
      <sheetName val="Formulas"/>
      <sheetName val="Securities"/>
      <sheetName val="RawData"/>
      <sheetName val="Longs"/>
      <sheetName val="Shorts"/>
      <sheetName val="Winners"/>
      <sheetName val="Losers"/>
      <sheetName val="Biggest"/>
      <sheetName val="Smallest"/>
      <sheetName val="NewCriteria"/>
      <sheetName val="BlackScholes"/>
      <sheetName val="HTD P&amp;L"/>
      <sheetName val="P&amp;L Today"/>
      <sheetName val="Shares"/>
      <sheetName val="Industries"/>
      <sheetName val="InterimSheet"/>
      <sheetName val="Dialog1"/>
    </sheetNames>
    <sheetDataSet>
      <sheetData sheetId="0"/>
      <sheetData sheetId="1">
        <row r="20">
          <cell r="A20" t="str">
            <v>2H 95 Makeup Amount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0">
          <cell r="A20" t="str">
            <v>Symbol</v>
          </cell>
          <cell r="B20" t="str">
            <v>Name</v>
          </cell>
          <cell r="C20" t="str">
            <v>Ticker</v>
          </cell>
          <cell r="D20" t="str">
            <v>Box?</v>
          </cell>
          <cell r="E20" t="str">
            <v xml:space="preserve">Price </v>
          </cell>
          <cell r="F20" t="str">
            <v xml:space="preserve">Shares </v>
          </cell>
          <cell r="G20" t="str">
            <v>Market Value</v>
          </cell>
          <cell r="H20" t="str">
            <v xml:space="preserve">Basis </v>
          </cell>
          <cell r="I20" t="str">
            <v>Unrealized P&amp;L</v>
          </cell>
          <cell r="J20" t="str">
            <v>Target Price</v>
          </cell>
          <cell r="K20" t="str">
            <v>to Target</v>
          </cell>
          <cell r="L20" t="str">
            <v>Target</v>
          </cell>
          <cell r="M20" t="str">
            <v>% Assets</v>
          </cell>
          <cell r="N20" t="str">
            <v>% Equity</v>
          </cell>
          <cell r="O20" t="str">
            <v>Delta</v>
          </cell>
          <cell r="P20" t="str">
            <v>Industry</v>
          </cell>
          <cell r="Q20" t="str">
            <v>in Name</v>
          </cell>
          <cell r="R20" t="str">
            <v>Half to Date</v>
          </cell>
          <cell r="S20" t="str">
            <v>on The Day</v>
          </cell>
          <cell r="T20" t="str">
            <v>Sortorder</v>
          </cell>
          <cell r="U20" t="str">
            <v>u</v>
          </cell>
          <cell r="V20" t="str">
            <v>Long/Short</v>
          </cell>
          <cell r="W20" t="str">
            <v>Type</v>
          </cell>
          <cell r="X20" t="str">
            <v>Exposure$</v>
          </cell>
          <cell r="Y20" t="str">
            <v>in the Name</v>
          </cell>
          <cell r="Z20" t="str">
            <v>Manager</v>
          </cell>
          <cell r="AA20" t="str">
            <v>Assets</v>
          </cell>
          <cell r="AB20" t="str">
            <v>Exposure</v>
          </cell>
        </row>
        <row r="21">
          <cell r="A21" t="str">
            <v>T-ACE</v>
          </cell>
          <cell r="B21" t="str">
            <v>ACME Electric</v>
          </cell>
          <cell r="C21" t="str">
            <v>ACE</v>
          </cell>
          <cell r="D21" t="str">
            <v>B</v>
          </cell>
          <cell r="E21">
            <v>5.75</v>
          </cell>
          <cell r="F21">
            <v>17000</v>
          </cell>
          <cell r="G21">
            <v>97750</v>
          </cell>
          <cell r="H21">
            <v>15.736470588235294</v>
          </cell>
          <cell r="I21">
            <v>-169770</v>
          </cell>
          <cell r="J21">
            <v>5.75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 t="str">
            <v>TECH</v>
          </cell>
          <cell r="Q21">
            <v>0</v>
          </cell>
          <cell r="R21">
            <v>0</v>
          </cell>
          <cell r="S21">
            <v>0</v>
          </cell>
          <cell r="T21">
            <v>1</v>
          </cell>
          <cell r="V21" t="str">
            <v>LONG</v>
          </cell>
          <cell r="W21" t="str">
            <v>Stock</v>
          </cell>
          <cell r="X21">
            <v>0</v>
          </cell>
          <cell r="Y21">
            <v>0</v>
          </cell>
          <cell r="Z21" t="str">
            <v>BART</v>
          </cell>
          <cell r="AA21">
            <v>0</v>
          </cell>
          <cell r="AB21">
            <v>97750</v>
          </cell>
        </row>
        <row r="22">
          <cell r="A22" t="str">
            <v>T-BEV.SWAP</v>
          </cell>
          <cell r="B22" t="str">
            <v>BEV $6.625 6/21/2000 Swap</v>
          </cell>
          <cell r="C22" t="str">
            <v>BEV.SWAP</v>
          </cell>
          <cell r="D22" t="str">
            <v xml:space="preserve"> </v>
          </cell>
          <cell r="E22">
            <v>4.25</v>
          </cell>
          <cell r="F22">
            <v>758800</v>
          </cell>
          <cell r="G22">
            <v>3224900</v>
          </cell>
          <cell r="H22">
            <v>6.625</v>
          </cell>
          <cell r="I22">
            <v>-1802150</v>
          </cell>
          <cell r="J22">
            <v>8</v>
          </cell>
          <cell r="K22">
            <v>0.88235294117647056</v>
          </cell>
          <cell r="L22">
            <v>2.8454999999999999</v>
          </cell>
          <cell r="M22">
            <v>7.1910604961171083E-3</v>
          </cell>
          <cell r="N22">
            <v>1.513965174477248E-2</v>
          </cell>
          <cell r="O22">
            <v>0</v>
          </cell>
          <cell r="P22" t="str">
            <v>NURH</v>
          </cell>
          <cell r="Q22">
            <v>5349900</v>
          </cell>
          <cell r="R22">
            <v>-2892925</v>
          </cell>
          <cell r="S22">
            <v>47425</v>
          </cell>
          <cell r="T22">
            <v>1</v>
          </cell>
          <cell r="V22" t="str">
            <v>LONG</v>
          </cell>
          <cell r="W22" t="str">
            <v>Stock</v>
          </cell>
          <cell r="X22">
            <v>3224900</v>
          </cell>
          <cell r="Y22">
            <v>2125000</v>
          </cell>
          <cell r="Z22" t="str">
            <v>BART</v>
          </cell>
          <cell r="AB22">
            <v>3224900</v>
          </cell>
        </row>
        <row r="23">
          <cell r="A23" t="str">
            <v>T-BEV</v>
          </cell>
          <cell r="B23" t="str">
            <v>Beverly Enterprises</v>
          </cell>
          <cell r="C23" t="str">
            <v>BEV</v>
          </cell>
          <cell r="D23" t="str">
            <v xml:space="preserve"> </v>
          </cell>
          <cell r="E23">
            <v>4.25</v>
          </cell>
          <cell r="F23">
            <v>500000</v>
          </cell>
          <cell r="G23">
            <v>2125000</v>
          </cell>
          <cell r="H23">
            <v>6.9582187599999994</v>
          </cell>
          <cell r="I23">
            <v>-1354109.38</v>
          </cell>
          <cell r="J23">
            <v>8</v>
          </cell>
          <cell r="K23">
            <v>0.88235294117647056</v>
          </cell>
          <cell r="L23">
            <v>1.875</v>
          </cell>
          <cell r="M23">
            <v>0</v>
          </cell>
          <cell r="N23">
            <v>0</v>
          </cell>
          <cell r="O23">
            <v>0</v>
          </cell>
          <cell r="P23" t="str">
            <v>NURH</v>
          </cell>
          <cell r="Q23">
            <v>0</v>
          </cell>
          <cell r="R23">
            <v>-1354109.38</v>
          </cell>
          <cell r="S23">
            <v>31250</v>
          </cell>
          <cell r="T23">
            <v>1</v>
          </cell>
          <cell r="V23" t="str">
            <v>LONG</v>
          </cell>
          <cell r="W23" t="str">
            <v>Stock</v>
          </cell>
          <cell r="X23">
            <v>2125000</v>
          </cell>
          <cell r="Y23">
            <v>0</v>
          </cell>
          <cell r="Z23" t="str">
            <v>BART</v>
          </cell>
          <cell r="AB23">
            <v>2125000</v>
          </cell>
        </row>
        <row r="24">
          <cell r="A24" t="str">
            <v>T-CNDR</v>
          </cell>
          <cell r="B24" t="str">
            <v>Condor Tech Solutions</v>
          </cell>
          <cell r="C24" t="str">
            <v>CNDR</v>
          </cell>
          <cell r="D24" t="str">
            <v xml:space="preserve"> </v>
          </cell>
          <cell r="E24">
            <v>2.4375</v>
          </cell>
          <cell r="F24">
            <v>1300000</v>
          </cell>
          <cell r="G24">
            <v>3168750</v>
          </cell>
          <cell r="H24">
            <v>8.0539182692307687</v>
          </cell>
          <cell r="I24">
            <v>-7301343.75</v>
          </cell>
          <cell r="J24">
            <v>8</v>
          </cell>
          <cell r="K24">
            <v>2.2820512820512819</v>
          </cell>
          <cell r="L24">
            <v>7.2312500000000002</v>
          </cell>
          <cell r="M24">
            <v>4.2592708175986631E-3</v>
          </cell>
          <cell r="N24">
            <v>8.9672276988818096E-3</v>
          </cell>
          <cell r="O24">
            <v>0</v>
          </cell>
          <cell r="P24" t="str">
            <v>INFO</v>
          </cell>
          <cell r="Q24">
            <v>3168750</v>
          </cell>
          <cell r="R24">
            <v>-1900000</v>
          </cell>
          <cell r="S24">
            <v>0</v>
          </cell>
          <cell r="T24">
            <v>1</v>
          </cell>
          <cell r="V24" t="str">
            <v>LONG</v>
          </cell>
          <cell r="W24" t="str">
            <v>Stock</v>
          </cell>
          <cell r="X24">
            <v>3168750</v>
          </cell>
          <cell r="Y24">
            <v>0</v>
          </cell>
          <cell r="Z24" t="str">
            <v>BART</v>
          </cell>
          <cell r="AB24">
            <v>3168750</v>
          </cell>
        </row>
        <row r="25">
          <cell r="A25" t="str">
            <v>T-CREE</v>
          </cell>
          <cell r="B25" t="str">
            <v>Cree Research</v>
          </cell>
          <cell r="C25" t="str">
            <v>CREE</v>
          </cell>
          <cell r="D25" t="str">
            <v>B</v>
          </cell>
          <cell r="E25">
            <v>33.9375</v>
          </cell>
          <cell r="F25">
            <v>152000</v>
          </cell>
          <cell r="G25">
            <v>5158500</v>
          </cell>
          <cell r="H25">
            <v>8.4314562500000001</v>
          </cell>
          <cell r="I25">
            <v>3876918.65</v>
          </cell>
          <cell r="J25">
            <v>33.9375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 t="str">
            <v>TECH</v>
          </cell>
          <cell r="Q25">
            <v>0</v>
          </cell>
          <cell r="R25">
            <v>0</v>
          </cell>
          <cell r="S25">
            <v>0</v>
          </cell>
          <cell r="T25">
            <v>1</v>
          </cell>
          <cell r="V25" t="str">
            <v>LONG</v>
          </cell>
          <cell r="W25" t="str">
            <v>Stock</v>
          </cell>
          <cell r="X25">
            <v>0</v>
          </cell>
          <cell r="Y25">
            <v>0</v>
          </cell>
          <cell r="Z25" t="str">
            <v>BART</v>
          </cell>
          <cell r="AB25">
            <v>5158500</v>
          </cell>
        </row>
        <row r="26">
          <cell r="A26" t="str">
            <v>T-CUST</v>
          </cell>
          <cell r="B26" t="str">
            <v>Customtracks Corporation</v>
          </cell>
          <cell r="C26" t="str">
            <v>CUST</v>
          </cell>
          <cell r="D26" t="str">
            <v>B</v>
          </cell>
          <cell r="E26">
            <v>29.625</v>
          </cell>
          <cell r="F26">
            <v>94000</v>
          </cell>
          <cell r="G26">
            <v>2784750</v>
          </cell>
          <cell r="H26">
            <v>28.006081170212763</v>
          </cell>
          <cell r="I26">
            <v>152178.37000000011</v>
          </cell>
          <cell r="J26">
            <v>20</v>
          </cell>
          <cell r="K26">
            <v>-0.32489451476793252</v>
          </cell>
          <cell r="L26">
            <v>-0.90475000000000005</v>
          </cell>
          <cell r="M26">
            <v>0</v>
          </cell>
          <cell r="N26">
            <v>0</v>
          </cell>
          <cell r="O26">
            <v>0</v>
          </cell>
          <cell r="P26" t="str">
            <v>INET</v>
          </cell>
          <cell r="Q26">
            <v>0</v>
          </cell>
          <cell r="R26">
            <v>5978060.71</v>
          </cell>
          <cell r="S26">
            <v>0</v>
          </cell>
          <cell r="T26">
            <v>1</v>
          </cell>
          <cell r="V26" t="str">
            <v>LONG</v>
          </cell>
          <cell r="W26" t="str">
            <v>Stock</v>
          </cell>
          <cell r="X26">
            <v>0</v>
          </cell>
          <cell r="Y26">
            <v>0</v>
          </cell>
          <cell r="Z26" t="str">
            <v>BART</v>
          </cell>
          <cell r="AB26">
            <v>2784750</v>
          </cell>
        </row>
        <row r="27">
          <cell r="A27" t="str">
            <v>T-CVII</v>
          </cell>
          <cell r="B27" t="str">
            <v>Conversion Industries Inc.</v>
          </cell>
          <cell r="C27" t="str">
            <v>CVII</v>
          </cell>
          <cell r="D27" t="str">
            <v>B</v>
          </cell>
          <cell r="E27">
            <v>1.2500000000000001E-2</v>
          </cell>
          <cell r="F27">
            <v>1300</v>
          </cell>
          <cell r="G27">
            <v>16.25</v>
          </cell>
          <cell r="H27">
            <v>0.1</v>
          </cell>
          <cell r="I27">
            <v>-113.75</v>
          </cell>
          <cell r="J27">
            <v>0.03</v>
          </cell>
          <cell r="K27">
            <v>1.4</v>
          </cell>
          <cell r="L27">
            <v>2.2749999999999997E-5</v>
          </cell>
          <cell r="M27">
            <v>0</v>
          </cell>
          <cell r="N27">
            <v>0</v>
          </cell>
          <cell r="O27">
            <v>0</v>
          </cell>
          <cell r="P27" t="str">
            <v>FINL</v>
          </cell>
          <cell r="Q27">
            <v>0</v>
          </cell>
          <cell r="R27">
            <v>-84.75</v>
          </cell>
          <cell r="S27">
            <v>0</v>
          </cell>
          <cell r="T27">
            <v>1</v>
          </cell>
          <cell r="V27" t="str">
            <v>LONG</v>
          </cell>
          <cell r="W27" t="str">
            <v>Stock</v>
          </cell>
          <cell r="X27">
            <v>0</v>
          </cell>
          <cell r="Y27">
            <v>0</v>
          </cell>
          <cell r="Z27" t="str">
            <v>BART</v>
          </cell>
          <cell r="AB27">
            <v>16.25</v>
          </cell>
        </row>
        <row r="28">
          <cell r="A28" t="str">
            <v>T-ELTE</v>
          </cell>
          <cell r="B28" t="str">
            <v>Elite Info. Grp (was Broadway &amp; Seymour)</v>
          </cell>
          <cell r="C28" t="str">
            <v>ELTE</v>
          </cell>
          <cell r="D28" t="str">
            <v xml:space="preserve"> </v>
          </cell>
          <cell r="E28">
            <v>4.9375</v>
          </cell>
          <cell r="F28">
            <v>1220300</v>
          </cell>
          <cell r="G28">
            <v>6025231.25</v>
          </cell>
          <cell r="H28">
            <v>8.8177187576825364</v>
          </cell>
          <cell r="I28">
            <v>-4735030.9499999993</v>
          </cell>
          <cell r="J28">
            <v>8</v>
          </cell>
          <cell r="K28">
            <v>0.620253164556962</v>
          </cell>
          <cell r="L28">
            <v>3.7371687499999999</v>
          </cell>
          <cell r="M28">
            <v>8.0988060378409509E-3</v>
          </cell>
          <cell r="N28">
            <v>1.7050767828692158E-2</v>
          </cell>
          <cell r="O28">
            <v>0</v>
          </cell>
          <cell r="P28" t="str">
            <v>SOFT</v>
          </cell>
          <cell r="Q28">
            <v>6025231.25</v>
          </cell>
          <cell r="R28">
            <v>-533881.25</v>
          </cell>
          <cell r="S28">
            <v>0</v>
          </cell>
          <cell r="T28">
            <v>1</v>
          </cell>
          <cell r="V28" t="str">
            <v>LONG</v>
          </cell>
          <cell r="W28" t="str">
            <v>Stock</v>
          </cell>
          <cell r="X28">
            <v>6025231.25</v>
          </cell>
          <cell r="Y28">
            <v>0</v>
          </cell>
          <cell r="Z28" t="str">
            <v>BART</v>
          </cell>
          <cell r="AB28">
            <v>6025231.25</v>
          </cell>
        </row>
        <row r="29">
          <cell r="A29" t="str">
            <v>T-ESOL</v>
          </cell>
          <cell r="B29" t="str">
            <v>Employee Solutions Inc.</v>
          </cell>
          <cell r="C29" t="str">
            <v>ESOL</v>
          </cell>
          <cell r="D29" t="str">
            <v>B</v>
          </cell>
          <cell r="E29">
            <v>0.96875</v>
          </cell>
          <cell r="F29">
            <v>70000</v>
          </cell>
          <cell r="G29">
            <v>67812.5</v>
          </cell>
          <cell r="H29">
            <v>10.875</v>
          </cell>
          <cell r="I29">
            <v>-693437.5</v>
          </cell>
          <cell r="J29">
            <v>0.96875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 t="str">
            <v>TEMP</v>
          </cell>
          <cell r="Q29">
            <v>0</v>
          </cell>
          <cell r="R29">
            <v>0</v>
          </cell>
          <cell r="S29">
            <v>0</v>
          </cell>
          <cell r="T29">
            <v>1</v>
          </cell>
          <cell r="V29" t="str">
            <v>LONG</v>
          </cell>
          <cell r="W29" t="str">
            <v>Stock</v>
          </cell>
          <cell r="X29">
            <v>0</v>
          </cell>
          <cell r="Y29">
            <v>0</v>
          </cell>
          <cell r="Z29" t="str">
            <v>BART</v>
          </cell>
          <cell r="AB29">
            <v>67812.5</v>
          </cell>
        </row>
        <row r="30">
          <cell r="A30" t="str">
            <v>T-FSON</v>
          </cell>
          <cell r="B30" t="str">
            <v>Fusion Medical Technologies</v>
          </cell>
          <cell r="C30" t="str">
            <v>FSON</v>
          </cell>
          <cell r="D30" t="str">
            <v xml:space="preserve"> </v>
          </cell>
          <cell r="E30">
            <v>13</v>
          </cell>
          <cell r="F30">
            <v>170000</v>
          </cell>
          <cell r="G30">
            <v>2210000</v>
          </cell>
          <cell r="H30">
            <v>7.6562558823529407</v>
          </cell>
          <cell r="I30">
            <v>908436.5</v>
          </cell>
          <cell r="J30">
            <v>20</v>
          </cell>
          <cell r="K30">
            <v>0.53846153846153855</v>
          </cell>
          <cell r="L30">
            <v>1.19</v>
          </cell>
          <cell r="M30">
            <v>2.9705683650944523E-3</v>
          </cell>
          <cell r="N30">
            <v>6.2540664976816727E-3</v>
          </cell>
          <cell r="O30">
            <v>0</v>
          </cell>
          <cell r="P30" t="str">
            <v>MEDS</v>
          </cell>
          <cell r="Q30">
            <v>2210000</v>
          </cell>
          <cell r="R30">
            <v>924375</v>
          </cell>
          <cell r="S30">
            <v>191250</v>
          </cell>
          <cell r="T30">
            <v>1</v>
          </cell>
          <cell r="V30" t="str">
            <v>LONG</v>
          </cell>
          <cell r="W30" t="str">
            <v>Stock</v>
          </cell>
          <cell r="X30">
            <v>2210000</v>
          </cell>
          <cell r="Y30">
            <v>0</v>
          </cell>
          <cell r="Z30" t="str">
            <v>BART</v>
          </cell>
          <cell r="AB30">
            <v>2210000</v>
          </cell>
        </row>
        <row r="31">
          <cell r="A31" t="str">
            <v>T-HCRI</v>
          </cell>
          <cell r="B31" t="str">
            <v>Healthcare Recoveries Inc.</v>
          </cell>
          <cell r="C31" t="str">
            <v>HCRI</v>
          </cell>
          <cell r="D31" t="str">
            <v xml:space="preserve"> </v>
          </cell>
          <cell r="E31">
            <v>2.75</v>
          </cell>
          <cell r="F31">
            <v>1072500</v>
          </cell>
          <cell r="G31">
            <v>2949375</v>
          </cell>
          <cell r="H31">
            <v>3.9876051002330999</v>
          </cell>
          <cell r="I31">
            <v>-1327331.4699999997</v>
          </cell>
          <cell r="J31">
            <v>8</v>
          </cell>
          <cell r="K31">
            <v>1.9090909090909092</v>
          </cell>
          <cell r="L31">
            <v>5.6306250000000002</v>
          </cell>
          <cell r="M31">
            <v>3.9643982225341405E-3</v>
          </cell>
          <cell r="N31">
            <v>8.3464196274207619E-3</v>
          </cell>
          <cell r="O31">
            <v>0</v>
          </cell>
          <cell r="P31" t="str">
            <v>HEAL</v>
          </cell>
          <cell r="Q31">
            <v>2949375</v>
          </cell>
          <cell r="R31">
            <v>-1502039</v>
          </cell>
          <cell r="S31">
            <v>-268125</v>
          </cell>
          <cell r="T31">
            <v>1</v>
          </cell>
          <cell r="V31" t="str">
            <v>LONG</v>
          </cell>
          <cell r="W31" t="str">
            <v>Stock</v>
          </cell>
          <cell r="X31">
            <v>2949375</v>
          </cell>
          <cell r="Y31">
            <v>0</v>
          </cell>
          <cell r="Z31" t="str">
            <v>BART</v>
          </cell>
          <cell r="AB31">
            <v>2949375</v>
          </cell>
        </row>
        <row r="32">
          <cell r="A32" t="str">
            <v>T-IMTI</v>
          </cell>
          <cell r="B32" t="str">
            <v>Imagyn Medical (Urohealth)</v>
          </cell>
          <cell r="C32" t="str">
            <v>IMTI</v>
          </cell>
          <cell r="D32" t="str">
            <v>B</v>
          </cell>
          <cell r="E32">
            <v>3.5000000000000003E-2</v>
          </cell>
          <cell r="F32">
            <v>78333</v>
          </cell>
          <cell r="G32">
            <v>2741.6550000000002</v>
          </cell>
          <cell r="H32">
            <v>10.665856024919256</v>
          </cell>
          <cell r="I32">
            <v>-832746.84499999997</v>
          </cell>
          <cell r="J32">
            <v>3.5000000000000003E-2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 t="str">
            <v>MEDS</v>
          </cell>
          <cell r="Q32">
            <v>0</v>
          </cell>
          <cell r="R32">
            <v>0</v>
          </cell>
          <cell r="S32">
            <v>0</v>
          </cell>
          <cell r="T32">
            <v>1</v>
          </cell>
          <cell r="V32" t="str">
            <v>LONG</v>
          </cell>
          <cell r="W32" t="str">
            <v>Stock</v>
          </cell>
          <cell r="X32">
            <v>0</v>
          </cell>
          <cell r="Y32">
            <v>0</v>
          </cell>
          <cell r="Z32" t="str">
            <v>BART</v>
          </cell>
          <cell r="AB32">
            <v>2741.6550000000002</v>
          </cell>
        </row>
        <row r="33">
          <cell r="A33" t="str">
            <v>T-JBOH</v>
          </cell>
          <cell r="B33" t="str">
            <v>JB Oxford Holdings</v>
          </cell>
          <cell r="C33" t="str">
            <v>JBOH</v>
          </cell>
          <cell r="D33" t="str">
            <v>B</v>
          </cell>
          <cell r="E33">
            <v>7.6875</v>
          </cell>
          <cell r="F33">
            <v>3000</v>
          </cell>
          <cell r="G33">
            <v>23062.5</v>
          </cell>
          <cell r="H33">
            <v>8.7274999999999991</v>
          </cell>
          <cell r="I33">
            <v>-3120</v>
          </cell>
          <cell r="J33">
            <v>7.6875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 t="str">
            <v>FINL</v>
          </cell>
          <cell r="Q33">
            <v>0</v>
          </cell>
          <cell r="R33">
            <v>0</v>
          </cell>
          <cell r="S33">
            <v>0</v>
          </cell>
          <cell r="T33">
            <v>1</v>
          </cell>
          <cell r="V33" t="str">
            <v>LONG</v>
          </cell>
          <cell r="W33" t="str">
            <v>Stock</v>
          </cell>
          <cell r="X33">
            <v>0</v>
          </cell>
          <cell r="Y33">
            <v>0</v>
          </cell>
          <cell r="Z33" t="str">
            <v>BART</v>
          </cell>
          <cell r="AB33">
            <v>23062.5</v>
          </cell>
        </row>
        <row r="34">
          <cell r="A34" t="str">
            <v>T-LTWO</v>
          </cell>
          <cell r="B34" t="str">
            <v>Learn2.com Inc</v>
          </cell>
          <cell r="C34" t="str">
            <v>LTWO</v>
          </cell>
          <cell r="D34" t="str">
            <v>B</v>
          </cell>
          <cell r="E34">
            <v>2.90625</v>
          </cell>
          <cell r="F34">
            <v>32500</v>
          </cell>
          <cell r="G34">
            <v>94453.125</v>
          </cell>
          <cell r="H34">
            <v>11.26</v>
          </cell>
          <cell r="I34">
            <v>-271496.875</v>
          </cell>
          <cell r="J34">
            <v>2.90625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SOFT</v>
          </cell>
          <cell r="Q34">
            <v>0</v>
          </cell>
          <cell r="R34">
            <v>5.8207660913467407E-11</v>
          </cell>
          <cell r="S34">
            <v>0</v>
          </cell>
          <cell r="T34">
            <v>1</v>
          </cell>
          <cell r="V34" t="str">
            <v>LONG</v>
          </cell>
          <cell r="W34" t="str">
            <v>Stock</v>
          </cell>
          <cell r="X34">
            <v>0</v>
          </cell>
          <cell r="Y34">
            <v>0</v>
          </cell>
          <cell r="Z34" t="str">
            <v>BART</v>
          </cell>
          <cell r="AB34">
            <v>94453.125</v>
          </cell>
        </row>
        <row r="35">
          <cell r="A35" t="str">
            <v>T-MAXI.SWAP</v>
          </cell>
          <cell r="B35" t="str">
            <v>MAXI $2.75 5/17/2000 Swap</v>
          </cell>
          <cell r="C35" t="str">
            <v>MAXI.SWAP</v>
          </cell>
          <cell r="D35" t="str">
            <v xml:space="preserve"> </v>
          </cell>
          <cell r="E35">
            <v>4.6875</v>
          </cell>
          <cell r="F35">
            <v>1700000</v>
          </cell>
          <cell r="G35">
            <v>7968750</v>
          </cell>
          <cell r="H35">
            <v>2.75</v>
          </cell>
          <cell r="I35">
            <v>3293750</v>
          </cell>
          <cell r="J35">
            <v>8</v>
          </cell>
          <cell r="K35">
            <v>0.70666666666666678</v>
          </cell>
          <cell r="L35">
            <v>5.6312499999999996</v>
          </cell>
          <cell r="M35">
            <v>1.2027399502535634E-2</v>
          </cell>
          <cell r="N35">
            <v>2.5321806145555455E-2</v>
          </cell>
          <cell r="O35">
            <v>0</v>
          </cell>
          <cell r="P35" t="str">
            <v>HMOS</v>
          </cell>
          <cell r="Q35">
            <v>8947968.75</v>
          </cell>
          <cell r="R35">
            <v>-106250</v>
          </cell>
          <cell r="S35">
            <v>212500</v>
          </cell>
          <cell r="T35">
            <v>1</v>
          </cell>
          <cell r="V35" t="str">
            <v>LONG</v>
          </cell>
          <cell r="W35" t="str">
            <v>Stock</v>
          </cell>
          <cell r="X35">
            <v>7968750</v>
          </cell>
          <cell r="Y35">
            <v>979218.75</v>
          </cell>
          <cell r="Z35" t="str">
            <v>BART</v>
          </cell>
          <cell r="AB35">
            <v>7968750</v>
          </cell>
        </row>
        <row r="36">
          <cell r="A36" t="str">
            <v>T-MAXI</v>
          </cell>
          <cell r="B36" t="str">
            <v>Maxicare Health Plans, Inc.</v>
          </cell>
          <cell r="C36" t="str">
            <v>MAXI</v>
          </cell>
          <cell r="D36" t="str">
            <v xml:space="preserve"> </v>
          </cell>
          <cell r="E36">
            <v>4.6875</v>
          </cell>
          <cell r="F36">
            <v>208900</v>
          </cell>
          <cell r="G36">
            <v>979218.75</v>
          </cell>
          <cell r="H36">
            <v>4.4131270943034941</v>
          </cell>
          <cell r="I36">
            <v>57316.5</v>
          </cell>
          <cell r="J36">
            <v>8</v>
          </cell>
          <cell r="K36">
            <v>0.70666666666666678</v>
          </cell>
          <cell r="L36">
            <v>0.69198124999999999</v>
          </cell>
          <cell r="M36">
            <v>0</v>
          </cell>
          <cell r="N36">
            <v>0</v>
          </cell>
          <cell r="O36">
            <v>0</v>
          </cell>
          <cell r="P36" t="str">
            <v>HMOS</v>
          </cell>
          <cell r="Q36">
            <v>0</v>
          </cell>
          <cell r="R36">
            <v>-3397.5</v>
          </cell>
          <cell r="S36">
            <v>26112.5</v>
          </cell>
          <cell r="T36">
            <v>1</v>
          </cell>
          <cell r="V36" t="str">
            <v>LONG</v>
          </cell>
          <cell r="W36" t="str">
            <v>Stock</v>
          </cell>
          <cell r="X36">
            <v>979218.75</v>
          </cell>
          <cell r="Y36">
            <v>0</v>
          </cell>
          <cell r="Z36" t="str">
            <v>BART</v>
          </cell>
          <cell r="AB36">
            <v>979218.75</v>
          </cell>
        </row>
        <row r="37">
          <cell r="A37" t="str">
            <v>T-MME</v>
          </cell>
          <cell r="B37" t="str">
            <v>Mid Atlantic Medical</v>
          </cell>
          <cell r="C37" t="str">
            <v>MME</v>
          </cell>
          <cell r="D37" t="str">
            <v xml:space="preserve"> </v>
          </cell>
          <cell r="E37">
            <v>8.9375</v>
          </cell>
          <cell r="F37">
            <v>1937300</v>
          </cell>
          <cell r="G37">
            <v>17314618.75</v>
          </cell>
          <cell r="H37">
            <v>8.2104346822897849</v>
          </cell>
          <cell r="I37">
            <v>1408543.6400000006</v>
          </cell>
          <cell r="J37">
            <v>12</v>
          </cell>
          <cell r="K37">
            <v>0.34265734265734271</v>
          </cell>
          <cell r="L37">
            <v>5.9329812500000001</v>
          </cell>
          <cell r="M37">
            <v>2.3273420231864819E-2</v>
          </cell>
          <cell r="N37">
            <v>4.8998541649097699E-2</v>
          </cell>
          <cell r="O37">
            <v>0</v>
          </cell>
          <cell r="P37" t="str">
            <v>HMOS</v>
          </cell>
          <cell r="Q37">
            <v>17314618.75</v>
          </cell>
          <cell r="R37">
            <v>-1519649.48</v>
          </cell>
          <cell r="S37">
            <v>121081.25</v>
          </cell>
          <cell r="T37">
            <v>1</v>
          </cell>
          <cell r="V37" t="str">
            <v>LONG</v>
          </cell>
          <cell r="W37" t="str">
            <v>Stock</v>
          </cell>
          <cell r="X37">
            <v>17314618.75</v>
          </cell>
          <cell r="Y37">
            <v>0</v>
          </cell>
          <cell r="Z37" t="str">
            <v>BART</v>
          </cell>
          <cell r="AB37">
            <v>17314618.75</v>
          </cell>
        </row>
        <row r="38">
          <cell r="A38" t="str">
            <v>T-OCA</v>
          </cell>
          <cell r="B38" t="str">
            <v>Orthodontic Centers of America</v>
          </cell>
          <cell r="C38" t="str">
            <v>OCA</v>
          </cell>
          <cell r="D38" t="str">
            <v>B</v>
          </cell>
          <cell r="E38">
            <v>17.4375</v>
          </cell>
          <cell r="F38">
            <v>150000</v>
          </cell>
          <cell r="G38">
            <v>2615625</v>
          </cell>
          <cell r="H38">
            <v>12.5</v>
          </cell>
          <cell r="I38">
            <v>740625</v>
          </cell>
          <cell r="J38">
            <v>17.4375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 t="str">
            <v>HEAL</v>
          </cell>
          <cell r="Q38">
            <v>0</v>
          </cell>
          <cell r="R38">
            <v>0</v>
          </cell>
          <cell r="S38">
            <v>0</v>
          </cell>
          <cell r="T38">
            <v>1</v>
          </cell>
          <cell r="V38" t="str">
            <v>LONG</v>
          </cell>
          <cell r="W38" t="str">
            <v>Stock</v>
          </cell>
          <cell r="X38">
            <v>0</v>
          </cell>
          <cell r="Y38">
            <v>0</v>
          </cell>
          <cell r="Z38" t="str">
            <v>BART</v>
          </cell>
          <cell r="AB38">
            <v>2615625</v>
          </cell>
        </row>
        <row r="39">
          <cell r="A39" t="str">
            <v>T-PCNI</v>
          </cell>
          <cell r="B39" t="str">
            <v>Physician Computer Network</v>
          </cell>
          <cell r="C39" t="str">
            <v>PCNI</v>
          </cell>
          <cell r="D39" t="str">
            <v>B</v>
          </cell>
          <cell r="E39">
            <v>0.3</v>
          </cell>
          <cell r="F39">
            <v>251000</v>
          </cell>
          <cell r="G39">
            <v>75300</v>
          </cell>
          <cell r="H39">
            <v>6.6482712749003978</v>
          </cell>
          <cell r="I39">
            <v>-1593416.09</v>
          </cell>
          <cell r="J39">
            <v>0.3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str">
            <v>HCIS</v>
          </cell>
          <cell r="Q39">
            <v>0</v>
          </cell>
          <cell r="R39">
            <v>0</v>
          </cell>
          <cell r="S39">
            <v>0</v>
          </cell>
          <cell r="T39">
            <v>1</v>
          </cell>
          <cell r="V39" t="str">
            <v>LONG</v>
          </cell>
          <cell r="W39" t="str">
            <v>Stock</v>
          </cell>
          <cell r="X39">
            <v>0</v>
          </cell>
          <cell r="Y39">
            <v>0</v>
          </cell>
          <cell r="Z39" t="str">
            <v>BART</v>
          </cell>
          <cell r="AB39">
            <v>75300</v>
          </cell>
        </row>
        <row r="40">
          <cell r="A40" t="str">
            <v>T-PHHC</v>
          </cell>
          <cell r="B40" t="str">
            <v>Phoenix Healthcare Corp (was Iatros)</v>
          </cell>
          <cell r="C40" t="str">
            <v>PHHC</v>
          </cell>
          <cell r="D40" t="str">
            <v>B</v>
          </cell>
          <cell r="E40">
            <v>0.12</v>
          </cell>
          <cell r="F40">
            <v>91500</v>
          </cell>
          <cell r="G40">
            <v>10980</v>
          </cell>
          <cell r="H40">
            <v>4.2650273224043715</v>
          </cell>
          <cell r="I40">
            <v>-379270</v>
          </cell>
          <cell r="J40">
            <v>0.12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 t="str">
            <v>NURH</v>
          </cell>
          <cell r="Q40">
            <v>0</v>
          </cell>
          <cell r="R40">
            <v>0</v>
          </cell>
          <cell r="S40">
            <v>0</v>
          </cell>
          <cell r="T40">
            <v>1</v>
          </cell>
          <cell r="V40" t="str">
            <v>LONG</v>
          </cell>
          <cell r="W40" t="str">
            <v>Stock</v>
          </cell>
          <cell r="X40">
            <v>0</v>
          </cell>
          <cell r="Y40">
            <v>0</v>
          </cell>
          <cell r="Z40" t="str">
            <v>BART</v>
          </cell>
          <cell r="AB40">
            <v>10980</v>
          </cell>
        </row>
        <row r="41">
          <cell r="A41" t="str">
            <v>T-SCHKE</v>
          </cell>
          <cell r="B41" t="str">
            <v>Schick Technology</v>
          </cell>
          <cell r="C41" t="str">
            <v>SCHKE</v>
          </cell>
          <cell r="D41" t="str">
            <v>B</v>
          </cell>
          <cell r="E41">
            <v>1.125</v>
          </cell>
          <cell r="F41">
            <v>3800</v>
          </cell>
          <cell r="G41">
            <v>4275</v>
          </cell>
          <cell r="H41">
            <v>4.9574999999999996</v>
          </cell>
          <cell r="I41">
            <v>-14563.5</v>
          </cell>
          <cell r="J41">
            <v>1.125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 t="str">
            <v>MEDS</v>
          </cell>
          <cell r="Q41">
            <v>0</v>
          </cell>
          <cell r="R41">
            <v>-1.3096723705530167E-10</v>
          </cell>
          <cell r="S41">
            <v>0</v>
          </cell>
          <cell r="T41">
            <v>1</v>
          </cell>
          <cell r="V41" t="str">
            <v>LONG</v>
          </cell>
          <cell r="W41" t="str">
            <v>Stock</v>
          </cell>
          <cell r="X41">
            <v>0</v>
          </cell>
          <cell r="Y41">
            <v>0</v>
          </cell>
          <cell r="Z41" t="str">
            <v>BART</v>
          </cell>
          <cell r="AB41">
            <v>4275</v>
          </cell>
        </row>
        <row r="42">
          <cell r="A42" t="str">
            <v>T-SYSF</v>
          </cell>
          <cell r="B42" t="str">
            <v>Systemsoft Corp.</v>
          </cell>
          <cell r="C42" t="str">
            <v>SYSF</v>
          </cell>
          <cell r="D42" t="str">
            <v>B</v>
          </cell>
          <cell r="E42">
            <v>0.16</v>
          </cell>
          <cell r="F42">
            <v>30000</v>
          </cell>
          <cell r="G42">
            <v>4800</v>
          </cell>
          <cell r="H42">
            <v>10.683333333333334</v>
          </cell>
          <cell r="I42">
            <v>-315700</v>
          </cell>
          <cell r="J42">
            <v>0.16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 t="str">
            <v>SOFT</v>
          </cell>
          <cell r="Q42">
            <v>0</v>
          </cell>
          <cell r="R42">
            <v>96</v>
          </cell>
          <cell r="S42">
            <v>0</v>
          </cell>
          <cell r="T42">
            <v>1</v>
          </cell>
          <cell r="V42" t="str">
            <v>LONG</v>
          </cell>
          <cell r="W42" t="str">
            <v>Stock</v>
          </cell>
          <cell r="X42">
            <v>0</v>
          </cell>
          <cell r="Y42">
            <v>0</v>
          </cell>
          <cell r="Z42" t="str">
            <v>BART</v>
          </cell>
          <cell r="AB42">
            <v>4800</v>
          </cell>
        </row>
        <row r="43">
          <cell r="A43" t="str">
            <v>T-TPS</v>
          </cell>
          <cell r="B43" t="str">
            <v>Top Source Technology, Inc.</v>
          </cell>
          <cell r="C43" t="str">
            <v>TPS</v>
          </cell>
          <cell r="D43" t="str">
            <v>B</v>
          </cell>
          <cell r="E43">
            <v>1.3125</v>
          </cell>
          <cell r="F43">
            <v>340500</v>
          </cell>
          <cell r="G43">
            <v>446906.25</v>
          </cell>
          <cell r="H43">
            <v>1.8135328046989723</v>
          </cell>
          <cell r="I43">
            <v>-170601.67000000004</v>
          </cell>
          <cell r="J43">
            <v>1.3125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 t="str">
            <v>TECH</v>
          </cell>
          <cell r="Q43">
            <v>0</v>
          </cell>
          <cell r="R43">
            <v>0</v>
          </cell>
          <cell r="S43">
            <v>0</v>
          </cell>
          <cell r="T43">
            <v>1</v>
          </cell>
          <cell r="V43" t="str">
            <v>LONG</v>
          </cell>
          <cell r="W43" t="str">
            <v>Stock</v>
          </cell>
          <cell r="X43">
            <v>0</v>
          </cell>
          <cell r="Y43">
            <v>0</v>
          </cell>
          <cell r="Z43" t="str">
            <v>BART</v>
          </cell>
          <cell r="AB43">
            <v>446906.25</v>
          </cell>
        </row>
        <row r="44">
          <cell r="A44" t="str">
            <v>T-UHS</v>
          </cell>
          <cell r="B44" t="str">
            <v>Universal Health Services</v>
          </cell>
          <cell r="C44" t="str">
            <v>UHS</v>
          </cell>
          <cell r="D44" t="str">
            <v xml:space="preserve"> </v>
          </cell>
          <cell r="E44">
            <v>25.875</v>
          </cell>
          <cell r="F44">
            <v>1000000</v>
          </cell>
          <cell r="G44">
            <v>25875000</v>
          </cell>
          <cell r="H44">
            <v>26.207524210000003</v>
          </cell>
          <cell r="I44">
            <v>-332524.21000000089</v>
          </cell>
          <cell r="J44">
            <v>48</v>
          </cell>
          <cell r="K44">
            <v>0.85507246376811596</v>
          </cell>
          <cell r="L44">
            <v>22.125</v>
          </cell>
          <cell r="M44">
            <v>3.4779844546071921E-2</v>
          </cell>
          <cell r="N44">
            <v>7.3223516121046731E-2</v>
          </cell>
          <cell r="O44">
            <v>0</v>
          </cell>
          <cell r="P44" t="str">
            <v>HOSP</v>
          </cell>
          <cell r="Q44">
            <v>25875000</v>
          </cell>
          <cell r="R44">
            <v>-4859824.2600000007</v>
          </cell>
          <cell r="S44">
            <v>1687500</v>
          </cell>
          <cell r="T44">
            <v>1</v>
          </cell>
          <cell r="V44" t="str">
            <v>LONG</v>
          </cell>
          <cell r="W44" t="str">
            <v>Stock</v>
          </cell>
          <cell r="X44">
            <v>25875000</v>
          </cell>
          <cell r="Y44">
            <v>0</v>
          </cell>
          <cell r="Z44" t="str">
            <v>BART</v>
          </cell>
          <cell r="AB44">
            <v>25875000</v>
          </cell>
        </row>
        <row r="45">
          <cell r="A45" t="str">
            <v>T-WEBS</v>
          </cell>
          <cell r="B45" t="str">
            <v>Websecure</v>
          </cell>
          <cell r="C45" t="str">
            <v>WEBS</v>
          </cell>
          <cell r="D45" t="str">
            <v>B</v>
          </cell>
          <cell r="E45">
            <v>1E-3</v>
          </cell>
          <cell r="F45">
            <v>2000</v>
          </cell>
          <cell r="G45">
            <v>2</v>
          </cell>
          <cell r="H45">
            <v>3.9562499999999998</v>
          </cell>
          <cell r="I45">
            <v>-7910.5</v>
          </cell>
          <cell r="J45">
            <v>1E-3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 t="str">
            <v>TECH</v>
          </cell>
          <cell r="Q45">
            <v>0</v>
          </cell>
          <cell r="R45">
            <v>0</v>
          </cell>
          <cell r="S45">
            <v>0</v>
          </cell>
          <cell r="T45">
            <v>1</v>
          </cell>
          <cell r="V45" t="str">
            <v>LONG</v>
          </cell>
          <cell r="W45" t="str">
            <v>Stock</v>
          </cell>
          <cell r="X45">
            <v>0</v>
          </cell>
          <cell r="Y45">
            <v>0</v>
          </cell>
          <cell r="Z45" t="str">
            <v>BART</v>
          </cell>
          <cell r="AB45">
            <v>2</v>
          </cell>
        </row>
        <row r="46">
          <cell r="A46" t="str">
            <v>T-CENL.C16</v>
          </cell>
          <cell r="B46" t="str">
            <v>CENL 1/14/00 28.544 OTC Call</v>
          </cell>
          <cell r="C46" t="str">
            <v>CENL.C16</v>
          </cell>
          <cell r="D46" t="str">
            <v xml:space="preserve"> </v>
          </cell>
          <cell r="E46">
            <v>8</v>
          </cell>
          <cell r="F46">
            <v>598</v>
          </cell>
          <cell r="G46">
            <v>478400</v>
          </cell>
          <cell r="H46">
            <v>8.9045484949832776</v>
          </cell>
          <cell r="I46">
            <v>-54092</v>
          </cell>
          <cell r="J46">
            <v>0</v>
          </cell>
          <cell r="K46">
            <v>-1</v>
          </cell>
          <cell r="L46">
            <v>-0.47839999999999999</v>
          </cell>
          <cell r="M46">
            <v>0</v>
          </cell>
          <cell r="N46">
            <v>0</v>
          </cell>
          <cell r="O46">
            <v>0</v>
          </cell>
          <cell r="P46" t="str">
            <v>TECH</v>
          </cell>
          <cell r="Q46">
            <v>0</v>
          </cell>
          <cell r="R46">
            <v>-54092</v>
          </cell>
          <cell r="S46">
            <v>0</v>
          </cell>
          <cell r="T46">
            <v>3</v>
          </cell>
          <cell r="V46" t="str">
            <v>LONG</v>
          </cell>
          <cell r="W46" t="str">
            <v>Call</v>
          </cell>
          <cell r="X46">
            <v>0</v>
          </cell>
          <cell r="Y46">
            <v>0</v>
          </cell>
          <cell r="Z46" t="str">
            <v>BART</v>
          </cell>
          <cell r="AB46">
            <v>0</v>
          </cell>
        </row>
        <row r="47">
          <cell r="A47" t="str">
            <v>T-PMTI.WTS</v>
          </cell>
          <cell r="B47" t="str">
            <v>PMTI 2/18/2003 $3.00 Warrants</v>
          </cell>
          <cell r="C47" t="str">
            <v>PMTI.WTS</v>
          </cell>
          <cell r="D47" t="str">
            <v xml:space="preserve"> </v>
          </cell>
          <cell r="E47">
            <v>0</v>
          </cell>
          <cell r="F47">
            <v>1000000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 t="str">
            <v>Infin.</v>
          </cell>
          <cell r="L47">
            <v>0</v>
          </cell>
          <cell r="M47">
            <v>0</v>
          </cell>
          <cell r="N47">
            <v>0</v>
          </cell>
          <cell r="O47">
            <v>1</v>
          </cell>
          <cell r="P47" t="str">
            <v>HEAL</v>
          </cell>
          <cell r="Q47">
            <v>0</v>
          </cell>
          <cell r="R47">
            <v>0</v>
          </cell>
          <cell r="S47">
            <v>0</v>
          </cell>
          <cell r="T47">
            <v>3</v>
          </cell>
          <cell r="V47" t="str">
            <v>LONG</v>
          </cell>
          <cell r="W47" t="str">
            <v>Call</v>
          </cell>
          <cell r="X47">
            <v>0</v>
          </cell>
          <cell r="Y47">
            <v>0</v>
          </cell>
          <cell r="Z47" t="str">
            <v>BART</v>
          </cell>
          <cell r="AB47">
            <v>0</v>
          </cell>
        </row>
        <row r="48">
          <cell r="A48" t="str">
            <v>T-BXM.WE</v>
          </cell>
          <cell r="B48" t="str">
            <v>BXM Nov 1999 25 Puts</v>
          </cell>
          <cell r="C48" t="str">
            <v>BXM.WE</v>
          </cell>
          <cell r="D48" t="str">
            <v xml:space="preserve"> </v>
          </cell>
          <cell r="E48">
            <v>3.875</v>
          </cell>
          <cell r="F48">
            <v>500</v>
          </cell>
          <cell r="G48">
            <v>193750</v>
          </cell>
          <cell r="H48">
            <v>5.4050000000000002</v>
          </cell>
          <cell r="I48">
            <v>-76500</v>
          </cell>
          <cell r="J48">
            <v>2.5625</v>
          </cell>
          <cell r="K48">
            <v>-0.33870967741935487</v>
          </cell>
          <cell r="L48">
            <v>-6.5625000000000003E-2</v>
          </cell>
          <cell r="M48">
            <v>0</v>
          </cell>
          <cell r="N48">
            <v>0</v>
          </cell>
          <cell r="O48">
            <v>0.74431707089501331</v>
          </cell>
          <cell r="P48" t="str">
            <v>DRUG</v>
          </cell>
          <cell r="Q48">
            <v>0</v>
          </cell>
          <cell r="R48">
            <v>-125000</v>
          </cell>
          <cell r="S48">
            <v>-43750</v>
          </cell>
          <cell r="T48">
            <v>5</v>
          </cell>
          <cell r="V48" t="str">
            <v>LONG</v>
          </cell>
          <cell r="W48" t="str">
            <v>Put</v>
          </cell>
          <cell r="X48">
            <v>-835030.71391034301</v>
          </cell>
          <cell r="Y48">
            <v>0</v>
          </cell>
          <cell r="Z48" t="str">
            <v>BART</v>
          </cell>
          <cell r="AB48">
            <v>835030.71391034301</v>
          </cell>
        </row>
        <row r="49">
          <cell r="A49" t="str">
            <v>T-BXM.WU</v>
          </cell>
          <cell r="B49" t="str">
            <v>BXM Nov 1999 37.5 Puts</v>
          </cell>
          <cell r="C49" t="str">
            <v>BXM.WU</v>
          </cell>
          <cell r="D49" t="str">
            <v xml:space="preserve"> </v>
          </cell>
          <cell r="E49">
            <v>14.75</v>
          </cell>
          <cell r="F49">
            <v>2474</v>
          </cell>
          <cell r="G49">
            <v>3649150</v>
          </cell>
          <cell r="H49">
            <v>7.9212247372675826</v>
          </cell>
          <cell r="I49">
            <v>1689439</v>
          </cell>
          <cell r="J49">
            <v>15.0625</v>
          </cell>
          <cell r="K49">
            <v>2.1186440677966045E-2</v>
          </cell>
          <cell r="L49">
            <v>7.7312500000000006E-2</v>
          </cell>
          <cell r="M49">
            <v>0</v>
          </cell>
          <cell r="N49">
            <v>0</v>
          </cell>
          <cell r="O49">
            <v>0.9997008110433967</v>
          </cell>
          <cell r="P49" t="str">
            <v>DRUG</v>
          </cell>
          <cell r="Q49">
            <v>0</v>
          </cell>
          <cell r="R49">
            <v>-402025</v>
          </cell>
          <cell r="S49">
            <v>-247400</v>
          </cell>
          <cell r="T49">
            <v>5</v>
          </cell>
          <cell r="V49" t="str">
            <v>LONG</v>
          </cell>
          <cell r="W49" t="str">
            <v>Put</v>
          </cell>
          <cell r="X49">
            <v>-5549376.6908823093</v>
          </cell>
          <cell r="Y49">
            <v>0</v>
          </cell>
          <cell r="Z49" t="str">
            <v>BART</v>
          </cell>
          <cell r="AB49">
            <v>5549376.6908823093</v>
          </cell>
        </row>
        <row r="50">
          <cell r="A50" t="str">
            <v>T-KVQ.WW</v>
          </cell>
          <cell r="B50" t="str">
            <v>KERA Nov 1999 17.5 Put</v>
          </cell>
          <cell r="C50" t="str">
            <v>KVQ.WW</v>
          </cell>
          <cell r="D50" t="str">
            <v xml:space="preserve"> </v>
          </cell>
          <cell r="E50">
            <v>5.25</v>
          </cell>
          <cell r="F50">
            <v>500</v>
          </cell>
          <cell r="G50">
            <v>262500</v>
          </cell>
          <cell r="H50">
            <v>3.1549999999999998</v>
          </cell>
          <cell r="I50">
            <v>104750</v>
          </cell>
          <cell r="J50">
            <v>4.5</v>
          </cell>
          <cell r="K50">
            <v>-0.1428571428571429</v>
          </cell>
          <cell r="L50">
            <v>-3.7499999999999999E-2</v>
          </cell>
          <cell r="M50">
            <v>0</v>
          </cell>
          <cell r="N50">
            <v>0</v>
          </cell>
          <cell r="O50">
            <v>0.97347502566546318</v>
          </cell>
          <cell r="P50" t="str">
            <v>MEDS</v>
          </cell>
          <cell r="Q50">
            <v>0</v>
          </cell>
          <cell r="R50">
            <v>112500</v>
          </cell>
          <cell r="S50">
            <v>0</v>
          </cell>
          <cell r="T50">
            <v>5</v>
          </cell>
          <cell r="V50" t="str">
            <v>LONG</v>
          </cell>
          <cell r="W50" t="str">
            <v>Put</v>
          </cell>
          <cell r="X50">
            <v>-632758.76668255101</v>
          </cell>
          <cell r="Y50">
            <v>0</v>
          </cell>
          <cell r="Z50" t="str">
            <v>BART</v>
          </cell>
          <cell r="AB50">
            <v>632758.76668255101</v>
          </cell>
        </row>
        <row r="51">
          <cell r="A51" t="str">
            <v>T-ACE</v>
          </cell>
          <cell r="B51" t="str">
            <v>ACME Electric</v>
          </cell>
          <cell r="C51" t="str">
            <v>ACE</v>
          </cell>
          <cell r="D51" t="str">
            <v>B</v>
          </cell>
          <cell r="E51">
            <v>5.75</v>
          </cell>
          <cell r="F51">
            <v>-17000</v>
          </cell>
          <cell r="G51">
            <v>97750</v>
          </cell>
          <cell r="H51">
            <v>35.747629411764706</v>
          </cell>
          <cell r="I51">
            <v>509959.69999999995</v>
          </cell>
          <cell r="J51">
            <v>5.75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 t="str">
            <v>TECH</v>
          </cell>
          <cell r="Q51">
            <v>0</v>
          </cell>
          <cell r="R51">
            <v>0</v>
          </cell>
          <cell r="S51">
            <v>0</v>
          </cell>
          <cell r="T51">
            <v>8</v>
          </cell>
          <cell r="V51" t="str">
            <v>SHORT</v>
          </cell>
          <cell r="W51" t="str">
            <v>Stock</v>
          </cell>
          <cell r="X51">
            <v>0</v>
          </cell>
          <cell r="Y51">
            <v>0</v>
          </cell>
          <cell r="Z51" t="str">
            <v>BART</v>
          </cell>
          <cell r="AB51">
            <v>97750</v>
          </cell>
        </row>
        <row r="52">
          <cell r="A52" t="str">
            <v>T-BIOW</v>
          </cell>
          <cell r="B52" t="str">
            <v>BioMedical Waste Systems Inc.</v>
          </cell>
          <cell r="C52" t="str">
            <v>BIOW</v>
          </cell>
          <cell r="D52" t="str">
            <v xml:space="preserve"> </v>
          </cell>
          <cell r="E52">
            <v>0.02</v>
          </cell>
          <cell r="F52">
            <v>-200000</v>
          </cell>
          <cell r="G52">
            <v>4000</v>
          </cell>
          <cell r="H52">
            <v>3.5335074999999998</v>
          </cell>
          <cell r="I52">
            <v>702701.5</v>
          </cell>
          <cell r="J52">
            <v>0.01</v>
          </cell>
          <cell r="K52">
            <v>0.5</v>
          </cell>
          <cell r="L52">
            <v>2E-3</v>
          </cell>
          <cell r="M52">
            <v>5.3765943259628096E-6</v>
          </cell>
          <cell r="N52">
            <v>1.1319577371369544E-5</v>
          </cell>
          <cell r="O52">
            <v>0</v>
          </cell>
          <cell r="P52" t="str">
            <v>INDL</v>
          </cell>
          <cell r="Q52">
            <v>4000</v>
          </cell>
          <cell r="R52">
            <v>0</v>
          </cell>
          <cell r="S52">
            <v>0</v>
          </cell>
          <cell r="T52">
            <v>8</v>
          </cell>
          <cell r="V52" t="str">
            <v>SHORT</v>
          </cell>
          <cell r="W52" t="str">
            <v>Stock</v>
          </cell>
          <cell r="X52">
            <v>-4000</v>
          </cell>
          <cell r="Y52">
            <v>0</v>
          </cell>
          <cell r="Z52" t="str">
            <v>BART</v>
          </cell>
          <cell r="AB52">
            <v>4000</v>
          </cell>
        </row>
        <row r="53">
          <cell r="A53" t="str">
            <v>T-BVF.SWAP</v>
          </cell>
          <cell r="B53" t="str">
            <v>BVF Equity Swap, $44.9375 11/30/1999</v>
          </cell>
          <cell r="C53" t="str">
            <v>BVF.SWAP</v>
          </cell>
          <cell r="D53" t="str">
            <v xml:space="preserve"> </v>
          </cell>
          <cell r="E53">
            <v>50.75</v>
          </cell>
          <cell r="F53">
            <v>-800000</v>
          </cell>
          <cell r="G53">
            <v>40600000</v>
          </cell>
          <cell r="H53">
            <v>44.9375</v>
          </cell>
          <cell r="I53">
            <v>-4650000</v>
          </cell>
          <cell r="J53">
            <v>20</v>
          </cell>
          <cell r="K53">
            <v>0.60591133004926112</v>
          </cell>
          <cell r="L53">
            <v>24.6</v>
          </cell>
          <cell r="M53">
            <v>5.7983209434055175E-2</v>
          </cell>
          <cell r="N53">
            <v>0.12207456721436341</v>
          </cell>
          <cell r="O53">
            <v>0</v>
          </cell>
          <cell r="P53" t="str">
            <v>DRUG</v>
          </cell>
          <cell r="Q53">
            <v>43137500</v>
          </cell>
          <cell r="R53">
            <v>250000</v>
          </cell>
          <cell r="S53">
            <v>-1750000</v>
          </cell>
          <cell r="T53">
            <v>8</v>
          </cell>
          <cell r="V53" t="str">
            <v>SHORT</v>
          </cell>
          <cell r="W53" t="str">
            <v>Stock</v>
          </cell>
          <cell r="X53">
            <v>-40600000</v>
          </cell>
          <cell r="Y53">
            <v>-2537500</v>
          </cell>
          <cell r="Z53" t="str">
            <v>BART</v>
          </cell>
          <cell r="AB53">
            <v>40600000</v>
          </cell>
        </row>
        <row r="54">
          <cell r="A54" t="str">
            <v>T-BVF</v>
          </cell>
          <cell r="B54" t="str">
            <v>Biovail Corp</v>
          </cell>
          <cell r="C54" t="str">
            <v>BVF</v>
          </cell>
          <cell r="D54" t="str">
            <v xml:space="preserve"> </v>
          </cell>
          <cell r="E54">
            <v>50.75</v>
          </cell>
          <cell r="F54">
            <v>-50000</v>
          </cell>
          <cell r="G54">
            <v>2537500</v>
          </cell>
          <cell r="H54">
            <v>46.938433200000006</v>
          </cell>
          <cell r="I54">
            <v>-190578.33999999985</v>
          </cell>
          <cell r="J54">
            <v>20</v>
          </cell>
          <cell r="K54">
            <v>0.60591133004926112</v>
          </cell>
          <cell r="L54">
            <v>1.5375000000000001</v>
          </cell>
          <cell r="M54">
            <v>0</v>
          </cell>
          <cell r="N54">
            <v>0</v>
          </cell>
          <cell r="O54">
            <v>0</v>
          </cell>
          <cell r="P54" t="str">
            <v>MEDS</v>
          </cell>
          <cell r="Q54">
            <v>0</v>
          </cell>
          <cell r="R54">
            <v>15625</v>
          </cell>
          <cell r="S54">
            <v>-109375</v>
          </cell>
          <cell r="T54">
            <v>8</v>
          </cell>
          <cell r="V54" t="str">
            <v>SHORT</v>
          </cell>
          <cell r="W54" t="str">
            <v>Stock</v>
          </cell>
          <cell r="X54">
            <v>-2537500</v>
          </cell>
          <cell r="Y54">
            <v>0</v>
          </cell>
          <cell r="Z54" t="str">
            <v>BART</v>
          </cell>
          <cell r="AB54">
            <v>2537500</v>
          </cell>
        </row>
        <row r="55">
          <cell r="A55" t="str">
            <v>T-BXM.SWAP</v>
          </cell>
          <cell r="B55" t="str">
            <v>BXM $57.45 24 Month Swap</v>
          </cell>
          <cell r="C55" t="str">
            <v>BXM.SWAP</v>
          </cell>
          <cell r="D55" t="str">
            <v xml:space="preserve"> </v>
          </cell>
          <cell r="E55">
            <v>22.4375</v>
          </cell>
          <cell r="F55">
            <v>-739900</v>
          </cell>
          <cell r="G55">
            <v>16601506.25</v>
          </cell>
          <cell r="H55">
            <v>28.725000000000001</v>
          </cell>
          <cell r="I55">
            <v>4652121.25</v>
          </cell>
          <cell r="J55">
            <v>12</v>
          </cell>
          <cell r="K55">
            <v>0.46518105849582175</v>
          </cell>
          <cell r="L55">
            <v>7.7227062499999999</v>
          </cell>
          <cell r="M55">
            <v>3.5225015706613662E-2</v>
          </cell>
          <cell r="N55">
            <v>7.4160754285161376E-2</v>
          </cell>
          <cell r="O55">
            <v>0</v>
          </cell>
          <cell r="P55" t="str">
            <v>MEDS</v>
          </cell>
          <cell r="Q55">
            <v>26206191.928237598</v>
          </cell>
          <cell r="R55">
            <v>-726371.45</v>
          </cell>
          <cell r="S55">
            <v>-971118.75</v>
          </cell>
          <cell r="T55">
            <v>8</v>
          </cell>
          <cell r="V55" t="str">
            <v>SHORT</v>
          </cell>
          <cell r="W55" t="str">
            <v>Stock</v>
          </cell>
          <cell r="X55">
            <v>-16601506.25</v>
          </cell>
          <cell r="Y55">
            <v>-9604685.6782375984</v>
          </cell>
          <cell r="Z55" t="str">
            <v>BART</v>
          </cell>
          <cell r="AB55">
            <v>16601506.25</v>
          </cell>
        </row>
        <row r="56">
          <cell r="A56" t="str">
            <v>T-CARI</v>
          </cell>
          <cell r="B56" t="str">
            <v>CareInsight</v>
          </cell>
          <cell r="C56" t="str">
            <v>CARI</v>
          </cell>
          <cell r="D56" t="str">
            <v xml:space="preserve"> </v>
          </cell>
          <cell r="E56">
            <v>50.625</v>
          </cell>
          <cell r="F56">
            <v>-79700</v>
          </cell>
          <cell r="G56">
            <v>4034812.5</v>
          </cell>
          <cell r="H56">
            <v>48.492912547051439</v>
          </cell>
          <cell r="I56">
            <v>-169927.37000000011</v>
          </cell>
          <cell r="J56">
            <v>25</v>
          </cell>
          <cell r="K56">
            <v>0.50617283950617287</v>
          </cell>
          <cell r="L56">
            <v>2.0423125</v>
          </cell>
          <cell r="M56">
            <v>5.4233874984559545E-3</v>
          </cell>
          <cell r="N56">
            <v>1.1418093068179744E-2</v>
          </cell>
          <cell r="O56">
            <v>0</v>
          </cell>
          <cell r="P56" t="str">
            <v>INET</v>
          </cell>
          <cell r="Q56">
            <v>4034812.5</v>
          </cell>
          <cell r="R56">
            <v>-169927.37</v>
          </cell>
          <cell r="S56">
            <v>-620125.16</v>
          </cell>
          <cell r="T56">
            <v>8</v>
          </cell>
          <cell r="V56" t="str">
            <v>SHORT</v>
          </cell>
          <cell r="W56" t="str">
            <v>Stock</v>
          </cell>
          <cell r="X56">
            <v>-4034812.5</v>
          </cell>
          <cell r="Y56">
            <v>0</v>
          </cell>
          <cell r="Z56" t="str">
            <v>BART</v>
          </cell>
          <cell r="AB56">
            <v>4034812.5</v>
          </cell>
        </row>
        <row r="57">
          <cell r="A57" t="str">
            <v>T-CENL</v>
          </cell>
          <cell r="B57" t="str">
            <v>Centennial Technologies</v>
          </cell>
          <cell r="C57" t="str">
            <v>CENL</v>
          </cell>
          <cell r="D57" t="str">
            <v xml:space="preserve"> </v>
          </cell>
          <cell r="E57">
            <v>4.5</v>
          </cell>
          <cell r="F57">
            <v>-59750</v>
          </cell>
          <cell r="G57">
            <v>268875</v>
          </cell>
          <cell r="H57">
            <v>212.28000753138079</v>
          </cell>
          <cell r="I57">
            <v>12414855.450000003</v>
          </cell>
          <cell r="J57">
            <v>0.5</v>
          </cell>
          <cell r="K57">
            <v>0.88888888888888884</v>
          </cell>
          <cell r="L57">
            <v>0.23899999999999999</v>
          </cell>
          <cell r="M57">
            <v>3.0243343083540805E-7</v>
          </cell>
          <cell r="N57">
            <v>6.3672622713953686E-7</v>
          </cell>
          <cell r="O57">
            <v>0</v>
          </cell>
          <cell r="P57" t="str">
            <v>TECH</v>
          </cell>
          <cell r="Q57">
            <v>225</v>
          </cell>
          <cell r="R57">
            <v>151765</v>
          </cell>
          <cell r="S57">
            <v>-7468.75</v>
          </cell>
          <cell r="T57">
            <v>8</v>
          </cell>
          <cell r="V57" t="str">
            <v>SHORT</v>
          </cell>
          <cell r="W57" t="str">
            <v>Stock</v>
          </cell>
          <cell r="X57">
            <v>-268875</v>
          </cell>
          <cell r="Y57">
            <v>269100</v>
          </cell>
          <cell r="Z57" t="str">
            <v>BART</v>
          </cell>
          <cell r="AB57">
            <v>268875</v>
          </cell>
        </row>
        <row r="58">
          <cell r="A58" t="str">
            <v>T-CHTLE</v>
          </cell>
          <cell r="B58" t="str">
            <v>Chantal Pharmaceuticals</v>
          </cell>
          <cell r="C58" t="str">
            <v>CHTLE</v>
          </cell>
          <cell r="D58" t="str">
            <v xml:space="preserve"> </v>
          </cell>
          <cell r="E58">
            <v>8.0000000000000002E-3</v>
          </cell>
          <cell r="F58">
            <v>-85000</v>
          </cell>
          <cell r="G58">
            <v>680</v>
          </cell>
          <cell r="H58">
            <v>16.489999999999998</v>
          </cell>
          <cell r="I58">
            <v>1400970</v>
          </cell>
          <cell r="J58">
            <v>0.5</v>
          </cell>
          <cell r="K58">
            <v>-61.5</v>
          </cell>
          <cell r="L58">
            <v>-4.1820000000000003E-2</v>
          </cell>
          <cell r="M58">
            <v>9.1402103541367757E-7</v>
          </cell>
          <cell r="N58">
            <v>1.9243281531328223E-6</v>
          </cell>
          <cell r="O58">
            <v>0</v>
          </cell>
          <cell r="P58" t="str">
            <v>CONS</v>
          </cell>
          <cell r="Q58">
            <v>680</v>
          </cell>
          <cell r="R58">
            <v>1020</v>
          </cell>
          <cell r="S58">
            <v>170</v>
          </cell>
          <cell r="T58">
            <v>8</v>
          </cell>
          <cell r="V58" t="str">
            <v>SHORT</v>
          </cell>
          <cell r="W58" t="str">
            <v>Stock</v>
          </cell>
          <cell r="X58">
            <v>-680</v>
          </cell>
          <cell r="Y58">
            <v>0</v>
          </cell>
          <cell r="Z58" t="str">
            <v>BART</v>
          </cell>
          <cell r="AB58">
            <v>680</v>
          </cell>
        </row>
        <row r="59">
          <cell r="A59" t="str">
            <v>T-CMGI</v>
          </cell>
          <cell r="B59" t="str">
            <v>CMG Information Systems</v>
          </cell>
          <cell r="C59" t="str">
            <v>CMGI</v>
          </cell>
          <cell r="D59" t="str">
            <v xml:space="preserve"> </v>
          </cell>
          <cell r="E59">
            <v>102.5</v>
          </cell>
          <cell r="F59">
            <v>-115000</v>
          </cell>
          <cell r="G59">
            <v>11787500</v>
          </cell>
          <cell r="H59">
            <v>112.28044626086954</v>
          </cell>
          <cell r="I59">
            <v>1124751.3199999966</v>
          </cell>
          <cell r="J59">
            <v>50</v>
          </cell>
          <cell r="K59">
            <v>0.51219512195121952</v>
          </cell>
          <cell r="L59">
            <v>6.0374999999999996</v>
          </cell>
          <cell r="M59">
            <v>1.5844151404321653E-2</v>
          </cell>
          <cell r="N59">
            <v>3.3357379566254626E-2</v>
          </cell>
          <cell r="O59">
            <v>0</v>
          </cell>
          <cell r="P59" t="str">
            <v>INET</v>
          </cell>
          <cell r="Q59">
            <v>11787500</v>
          </cell>
          <cell r="R59">
            <v>1329687.5</v>
          </cell>
          <cell r="S59">
            <v>-251562.5</v>
          </cell>
          <cell r="T59">
            <v>8</v>
          </cell>
          <cell r="V59" t="str">
            <v>SHORT</v>
          </cell>
          <cell r="W59" t="str">
            <v>Stock</v>
          </cell>
          <cell r="X59">
            <v>-11787500</v>
          </cell>
          <cell r="Y59">
            <v>0</v>
          </cell>
          <cell r="Z59" t="str">
            <v>BART</v>
          </cell>
          <cell r="AB59">
            <v>11787500</v>
          </cell>
        </row>
        <row r="60">
          <cell r="A60" t="str">
            <v>T-CREE</v>
          </cell>
          <cell r="B60" t="str">
            <v>Cree Research</v>
          </cell>
          <cell r="C60" t="str">
            <v>CREE</v>
          </cell>
          <cell r="D60" t="str">
            <v>B</v>
          </cell>
          <cell r="E60">
            <v>33.9375</v>
          </cell>
          <cell r="F60">
            <v>-152000</v>
          </cell>
          <cell r="G60">
            <v>5158500</v>
          </cell>
          <cell r="H60">
            <v>13.270043421052632</v>
          </cell>
          <cell r="I60">
            <v>-3141453.4</v>
          </cell>
          <cell r="J60">
            <v>33.9375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 t="str">
            <v>TECH</v>
          </cell>
          <cell r="Q60">
            <v>0</v>
          </cell>
          <cell r="R60">
            <v>0</v>
          </cell>
          <cell r="S60">
            <v>0</v>
          </cell>
          <cell r="T60">
            <v>8</v>
          </cell>
          <cell r="V60" t="str">
            <v>SHORT</v>
          </cell>
          <cell r="W60" t="str">
            <v>Stock</v>
          </cell>
          <cell r="X60">
            <v>0</v>
          </cell>
          <cell r="Y60">
            <v>0</v>
          </cell>
          <cell r="Z60" t="str">
            <v>BART</v>
          </cell>
          <cell r="AB60">
            <v>5158500</v>
          </cell>
        </row>
        <row r="61">
          <cell r="A61" t="str">
            <v>T-CUST</v>
          </cell>
          <cell r="B61" t="str">
            <v>Customtracks Corporation</v>
          </cell>
          <cell r="C61" t="str">
            <v>CUST</v>
          </cell>
          <cell r="D61" t="str">
            <v>B</v>
          </cell>
          <cell r="E61">
            <v>29.625</v>
          </cell>
          <cell r="F61">
            <v>-222500</v>
          </cell>
          <cell r="G61">
            <v>6591562.5</v>
          </cell>
          <cell r="H61">
            <v>51.942791999999997</v>
          </cell>
          <cell r="I61">
            <v>4965708.7199999988</v>
          </cell>
          <cell r="J61">
            <v>20</v>
          </cell>
          <cell r="K61">
            <v>0.32489451476793246</v>
          </cell>
          <cell r="L61">
            <v>2.1415625</v>
          </cell>
          <cell r="M61">
            <v>0</v>
          </cell>
          <cell r="N61">
            <v>0</v>
          </cell>
          <cell r="O61">
            <v>0</v>
          </cell>
          <cell r="P61" t="str">
            <v>INET</v>
          </cell>
          <cell r="Q61">
            <v>0</v>
          </cell>
          <cell r="R61">
            <v>5978060.71</v>
          </cell>
          <cell r="S61">
            <v>0</v>
          </cell>
          <cell r="T61">
            <v>8</v>
          </cell>
          <cell r="V61" t="str">
            <v>SHORT</v>
          </cell>
          <cell r="W61" t="str">
            <v>Stock</v>
          </cell>
          <cell r="X61">
            <v>0</v>
          </cell>
          <cell r="Y61">
            <v>0</v>
          </cell>
          <cell r="Z61" t="str">
            <v>BART</v>
          </cell>
          <cell r="AB61">
            <v>6591562.5</v>
          </cell>
        </row>
        <row r="62">
          <cell r="A62" t="str">
            <v>T-CVII</v>
          </cell>
          <cell r="B62" t="str">
            <v>Conversion Industries Inc.</v>
          </cell>
          <cell r="C62" t="str">
            <v>CVII</v>
          </cell>
          <cell r="D62" t="str">
            <v>B</v>
          </cell>
          <cell r="E62">
            <v>1.2500000000000001E-2</v>
          </cell>
          <cell r="F62">
            <v>-35200</v>
          </cell>
          <cell r="G62">
            <v>440</v>
          </cell>
          <cell r="H62">
            <v>26.590520738636361</v>
          </cell>
          <cell r="I62">
            <v>935546.33</v>
          </cell>
          <cell r="J62">
            <v>0.03</v>
          </cell>
          <cell r="K62">
            <v>-1.3999999999999997</v>
          </cell>
          <cell r="L62">
            <v>-6.159999999999999E-4</v>
          </cell>
          <cell r="M62">
            <v>0</v>
          </cell>
          <cell r="N62">
            <v>0</v>
          </cell>
          <cell r="O62">
            <v>0</v>
          </cell>
          <cell r="P62" t="str">
            <v>FINL</v>
          </cell>
          <cell r="Q62">
            <v>0</v>
          </cell>
          <cell r="R62">
            <v>-84.75</v>
          </cell>
          <cell r="S62">
            <v>0</v>
          </cell>
          <cell r="T62">
            <v>8</v>
          </cell>
          <cell r="V62" t="str">
            <v>SHORT</v>
          </cell>
          <cell r="W62" t="str">
            <v>Stock</v>
          </cell>
          <cell r="X62">
            <v>0</v>
          </cell>
          <cell r="Y62">
            <v>0</v>
          </cell>
          <cell r="Z62" t="str">
            <v>BART</v>
          </cell>
          <cell r="AB62">
            <v>440</v>
          </cell>
        </row>
        <row r="63">
          <cell r="A63" t="str">
            <v>T-ESOL</v>
          </cell>
          <cell r="B63" t="str">
            <v>Employee Solutions Inc.</v>
          </cell>
          <cell r="C63" t="str">
            <v>ESOL</v>
          </cell>
          <cell r="D63" t="str">
            <v>B</v>
          </cell>
          <cell r="E63">
            <v>0.96875</v>
          </cell>
          <cell r="F63">
            <v>-70000</v>
          </cell>
          <cell r="G63">
            <v>67812.5</v>
          </cell>
          <cell r="H63">
            <v>20.843401571428569</v>
          </cell>
          <cell r="I63">
            <v>1391225.61</v>
          </cell>
          <cell r="J63">
            <v>0.96875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 t="str">
            <v>TEMP</v>
          </cell>
          <cell r="Q63">
            <v>0</v>
          </cell>
          <cell r="R63">
            <v>0</v>
          </cell>
          <cell r="S63">
            <v>0</v>
          </cell>
          <cell r="T63">
            <v>8</v>
          </cell>
          <cell r="V63" t="str">
            <v>SHORT</v>
          </cell>
          <cell r="W63" t="str">
            <v>Stock</v>
          </cell>
          <cell r="X63">
            <v>0</v>
          </cell>
          <cell r="Y63">
            <v>0</v>
          </cell>
          <cell r="Z63" t="str">
            <v>BART</v>
          </cell>
          <cell r="AB63">
            <v>67812.5</v>
          </cell>
        </row>
        <row r="64">
          <cell r="A64" t="str">
            <v>T-ESTI</v>
          </cell>
          <cell r="B64" t="str">
            <v>Eclipse Surgical Technologies</v>
          </cell>
          <cell r="C64" t="str">
            <v>ESTI</v>
          </cell>
          <cell r="D64" t="str">
            <v xml:space="preserve"> </v>
          </cell>
          <cell r="E64">
            <v>16.5</v>
          </cell>
          <cell r="F64">
            <v>-1418900</v>
          </cell>
          <cell r="G64">
            <v>23411850</v>
          </cell>
          <cell r="H64">
            <v>12.297174726901117</v>
          </cell>
          <cell r="I64">
            <v>-5963388.7800000049</v>
          </cell>
          <cell r="J64">
            <v>5</v>
          </cell>
          <cell r="K64">
            <v>0.69696969696969702</v>
          </cell>
          <cell r="L64">
            <v>16.317350000000001</v>
          </cell>
          <cell r="M64">
            <v>3.1604257717437419E-2</v>
          </cell>
          <cell r="N64">
            <v>6.6537815354550223E-2</v>
          </cell>
          <cell r="O64">
            <v>0</v>
          </cell>
          <cell r="P64" t="str">
            <v>MEDS</v>
          </cell>
          <cell r="Q64">
            <v>23512473.362421971</v>
          </cell>
          <cell r="R64">
            <v>-6302741.7900000103</v>
          </cell>
          <cell r="S64">
            <v>1507581.25</v>
          </cell>
          <cell r="T64">
            <v>8</v>
          </cell>
          <cell r="V64" t="str">
            <v>SHORT</v>
          </cell>
          <cell r="W64" t="str">
            <v>Stock</v>
          </cell>
          <cell r="X64">
            <v>-23411850</v>
          </cell>
          <cell r="Y64">
            <v>-100623.3624219701</v>
          </cell>
          <cell r="Z64" t="str">
            <v>BART</v>
          </cell>
          <cell r="AB64">
            <v>23411850</v>
          </cell>
        </row>
        <row r="65">
          <cell r="A65" t="str">
            <v>T-ICGE</v>
          </cell>
          <cell r="B65" t="str">
            <v>Internet Capital Group Inc</v>
          </cell>
          <cell r="C65" t="str">
            <v>ICGE</v>
          </cell>
          <cell r="D65" t="str">
            <v xml:space="preserve"> </v>
          </cell>
          <cell r="E65">
            <v>87.875</v>
          </cell>
          <cell r="F65">
            <v>-35000</v>
          </cell>
          <cell r="G65">
            <v>3075625</v>
          </cell>
          <cell r="H65">
            <v>89.555942857142853</v>
          </cell>
          <cell r="I65">
            <v>58833</v>
          </cell>
          <cell r="J65">
            <v>25</v>
          </cell>
          <cell r="K65">
            <v>0.71550497866287344</v>
          </cell>
          <cell r="L65">
            <v>2.2006250000000001</v>
          </cell>
          <cell r="M65">
            <v>4.1340969809473419E-3</v>
          </cell>
          <cell r="N65">
            <v>8.7036937882046129E-3</v>
          </cell>
          <cell r="O65">
            <v>0</v>
          </cell>
          <cell r="P65" t="str">
            <v>INET</v>
          </cell>
          <cell r="Q65">
            <v>3075625</v>
          </cell>
          <cell r="R65">
            <v>58833</v>
          </cell>
          <cell r="S65">
            <v>112468.93</v>
          </cell>
          <cell r="T65">
            <v>8</v>
          </cell>
          <cell r="V65" t="str">
            <v>SHORT</v>
          </cell>
          <cell r="W65" t="str">
            <v>Stock</v>
          </cell>
          <cell r="X65">
            <v>-3075625</v>
          </cell>
          <cell r="Y65">
            <v>0</v>
          </cell>
          <cell r="Z65" t="str">
            <v>BART</v>
          </cell>
          <cell r="AB65">
            <v>3075625</v>
          </cell>
        </row>
        <row r="66">
          <cell r="A66" t="str">
            <v>T-IMTI</v>
          </cell>
          <cell r="B66" t="str">
            <v>Imagyn Medical (Urohealth)</v>
          </cell>
          <cell r="C66" t="str">
            <v>IMTI</v>
          </cell>
          <cell r="D66" t="str">
            <v>B</v>
          </cell>
          <cell r="E66">
            <v>3.5000000000000003E-2</v>
          </cell>
          <cell r="F66">
            <v>-78333</v>
          </cell>
          <cell r="G66">
            <v>2741.6549999999997</v>
          </cell>
          <cell r="H66">
            <v>22.746672028391608</v>
          </cell>
          <cell r="I66">
            <v>1779073.405</v>
          </cell>
          <cell r="J66">
            <v>3.5000000000000003E-2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 t="str">
            <v>MEDS</v>
          </cell>
          <cell r="Q66">
            <v>0</v>
          </cell>
          <cell r="R66">
            <v>0</v>
          </cell>
          <cell r="S66">
            <v>0</v>
          </cell>
          <cell r="T66">
            <v>8</v>
          </cell>
          <cell r="V66" t="str">
            <v>SHORT</v>
          </cell>
          <cell r="W66" t="str">
            <v>Stock</v>
          </cell>
          <cell r="X66">
            <v>0</v>
          </cell>
          <cell r="Y66">
            <v>0</v>
          </cell>
          <cell r="Z66" t="str">
            <v>BART</v>
          </cell>
          <cell r="AB66">
            <v>2741.6549999999997</v>
          </cell>
        </row>
        <row r="67">
          <cell r="A67" t="str">
            <v>T-JBOH</v>
          </cell>
          <cell r="B67" t="str">
            <v>JB Oxford Holdings</v>
          </cell>
          <cell r="C67" t="str">
            <v>JBOH</v>
          </cell>
          <cell r="D67" t="str">
            <v>B</v>
          </cell>
          <cell r="E67">
            <v>7.6875</v>
          </cell>
          <cell r="F67">
            <v>-3000</v>
          </cell>
          <cell r="G67">
            <v>23062.5</v>
          </cell>
          <cell r="H67">
            <v>22.334253333333333</v>
          </cell>
          <cell r="I67">
            <v>43940.259999999995</v>
          </cell>
          <cell r="J67">
            <v>7.6875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 t="str">
            <v>FINL</v>
          </cell>
          <cell r="Q67">
            <v>0</v>
          </cell>
          <cell r="R67">
            <v>0</v>
          </cell>
          <cell r="S67">
            <v>0</v>
          </cell>
          <cell r="T67">
            <v>8</v>
          </cell>
          <cell r="V67" t="str">
            <v>SHORT</v>
          </cell>
          <cell r="W67" t="str">
            <v>Stock</v>
          </cell>
          <cell r="X67">
            <v>0</v>
          </cell>
          <cell r="Y67">
            <v>0</v>
          </cell>
          <cell r="Z67" t="str">
            <v>BART</v>
          </cell>
          <cell r="AB67">
            <v>23062.5</v>
          </cell>
        </row>
        <row r="68">
          <cell r="A68" t="str">
            <v>T-JTSC</v>
          </cell>
          <cell r="B68" t="str">
            <v>JTS Corp (was Atari)</v>
          </cell>
          <cell r="C68" t="str">
            <v>JTSC</v>
          </cell>
          <cell r="D68" t="str">
            <v xml:space="preserve"> </v>
          </cell>
          <cell r="E68">
            <v>3.0000000000000001E-3</v>
          </cell>
          <cell r="F68">
            <v>-655670</v>
          </cell>
          <cell r="G68">
            <v>1967.01</v>
          </cell>
          <cell r="H68">
            <v>5.810480424603842</v>
          </cell>
          <cell r="I68">
            <v>3807790.6900000004</v>
          </cell>
          <cell r="J68">
            <v>0.05</v>
          </cell>
          <cell r="K68">
            <v>-15.666666666666666</v>
          </cell>
          <cell r="L68">
            <v>-3.0816490000000002E-2</v>
          </cell>
          <cell r="M68">
            <v>2.6439537012780264E-6</v>
          </cell>
          <cell r="N68">
            <v>5.5664304713144016E-6</v>
          </cell>
          <cell r="O68">
            <v>0</v>
          </cell>
          <cell r="P68" t="str">
            <v>TECH</v>
          </cell>
          <cell r="Q68">
            <v>1967.01</v>
          </cell>
          <cell r="R68">
            <v>-655.66999999992549</v>
          </cell>
          <cell r="S68">
            <v>1311.3400000003166</v>
          </cell>
          <cell r="T68">
            <v>8</v>
          </cell>
          <cell r="V68" t="str">
            <v>SHORT</v>
          </cell>
          <cell r="W68" t="str">
            <v>Stock</v>
          </cell>
          <cell r="X68">
            <v>-1967.01</v>
          </cell>
          <cell r="Y68">
            <v>0</v>
          </cell>
          <cell r="Z68" t="str">
            <v>BART</v>
          </cell>
          <cell r="AB68">
            <v>1967.01</v>
          </cell>
        </row>
        <row r="69">
          <cell r="A69" t="str">
            <v>T-KERA</v>
          </cell>
          <cell r="B69" t="str">
            <v>Keravision Inc</v>
          </cell>
          <cell r="C69" t="str">
            <v>KERA</v>
          </cell>
          <cell r="D69" t="str">
            <v xml:space="preserve"> </v>
          </cell>
          <cell r="E69">
            <v>13</v>
          </cell>
          <cell r="F69">
            <v>-65500</v>
          </cell>
          <cell r="G69">
            <v>851500</v>
          </cell>
          <cell r="H69">
            <v>12.177263053435112</v>
          </cell>
          <cell r="I69">
            <v>-53889.270000000019</v>
          </cell>
          <cell r="J69">
            <v>5</v>
          </cell>
          <cell r="K69">
            <v>0.61538461538461542</v>
          </cell>
          <cell r="L69">
            <v>0.52400000000000002</v>
          </cell>
          <cell r="M69">
            <v>3.5980227304318671E-3</v>
          </cell>
          <cell r="N69">
            <v>7.5750734036971381E-3</v>
          </cell>
          <cell r="O69">
            <v>0</v>
          </cell>
          <cell r="P69" t="str">
            <v>MEDS</v>
          </cell>
          <cell r="Q69">
            <v>2676804.3205770813</v>
          </cell>
          <cell r="R69">
            <v>72943.049999999872</v>
          </cell>
          <cell r="S69">
            <v>0</v>
          </cell>
          <cell r="T69">
            <v>8</v>
          </cell>
          <cell r="V69" t="str">
            <v>SHORT</v>
          </cell>
          <cell r="W69" t="str">
            <v>Stock</v>
          </cell>
          <cell r="X69">
            <v>-851500</v>
          </cell>
          <cell r="Y69">
            <v>-1825304.3205770811</v>
          </cell>
          <cell r="Z69" t="str">
            <v>BART</v>
          </cell>
          <cell r="AB69">
            <v>851500</v>
          </cell>
        </row>
        <row r="70">
          <cell r="A70" t="str">
            <v>T-LHSP</v>
          </cell>
          <cell r="B70" t="str">
            <v>Lernout &amp; Hauspie Speech Products</v>
          </cell>
          <cell r="C70" t="str">
            <v>LHSP</v>
          </cell>
          <cell r="D70" t="str">
            <v xml:space="preserve"> </v>
          </cell>
          <cell r="E70">
            <v>34.875</v>
          </cell>
          <cell r="F70">
            <v>-128500</v>
          </cell>
          <cell r="G70">
            <v>4481437.5</v>
          </cell>
          <cell r="H70">
            <v>56.163220311284043</v>
          </cell>
          <cell r="I70">
            <v>2735536.3099999996</v>
          </cell>
          <cell r="J70">
            <v>20</v>
          </cell>
          <cell r="K70">
            <v>0.4265232974910394</v>
          </cell>
          <cell r="L70">
            <v>1.9114374999999999</v>
          </cell>
          <cell r="M70">
            <v>6.02371785866424E-3</v>
          </cell>
          <cell r="N70">
            <v>1.2681994629051724E-2</v>
          </cell>
          <cell r="O70">
            <v>0</v>
          </cell>
          <cell r="P70" t="str">
            <v>SOFT</v>
          </cell>
          <cell r="Q70">
            <v>4481437.5</v>
          </cell>
          <cell r="R70">
            <v>70781.249999999782</v>
          </cell>
          <cell r="S70">
            <v>144562.5</v>
          </cell>
          <cell r="T70">
            <v>8</v>
          </cell>
          <cell r="V70" t="str">
            <v>SHORT</v>
          </cell>
          <cell r="W70" t="str">
            <v>Stock</v>
          </cell>
          <cell r="X70">
            <v>-4481437.5</v>
          </cell>
          <cell r="Y70">
            <v>0</v>
          </cell>
          <cell r="Z70" t="str">
            <v>BART</v>
          </cell>
          <cell r="AB70">
            <v>4481437.5</v>
          </cell>
        </row>
        <row r="71">
          <cell r="A71" t="str">
            <v>T-LTWO</v>
          </cell>
          <cell r="B71" t="str">
            <v>Learn2.com Inc</v>
          </cell>
          <cell r="C71" t="str">
            <v>LTWO</v>
          </cell>
          <cell r="D71" t="str">
            <v>B</v>
          </cell>
          <cell r="E71">
            <v>2.90625</v>
          </cell>
          <cell r="F71">
            <v>-32500</v>
          </cell>
          <cell r="G71">
            <v>94453.125</v>
          </cell>
          <cell r="H71">
            <v>20.607701538461541</v>
          </cell>
          <cell r="I71">
            <v>575297.17500000005</v>
          </cell>
          <cell r="J71">
            <v>2.90625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 t="str">
            <v>SOFT</v>
          </cell>
          <cell r="Q71">
            <v>0</v>
          </cell>
          <cell r="R71">
            <v>5.8207660913467407E-11</v>
          </cell>
          <cell r="S71">
            <v>0</v>
          </cell>
          <cell r="T71">
            <v>8</v>
          </cell>
          <cell r="V71" t="str">
            <v>SHORT</v>
          </cell>
          <cell r="W71" t="str">
            <v>Stock</v>
          </cell>
          <cell r="X71">
            <v>0</v>
          </cell>
          <cell r="Y71">
            <v>0</v>
          </cell>
          <cell r="Z71" t="str">
            <v>BART</v>
          </cell>
          <cell r="AB71">
            <v>94453.125</v>
          </cell>
        </row>
        <row r="72">
          <cell r="A72" t="str">
            <v>T-LVLT.SWAP</v>
          </cell>
          <cell r="B72" t="str">
            <v>LVLT $56.50 24 month Swap</v>
          </cell>
          <cell r="C72" t="str">
            <v>LVLT.SWAP</v>
          </cell>
          <cell r="D72" t="str">
            <v xml:space="preserve"> </v>
          </cell>
          <cell r="E72">
            <v>52.21875</v>
          </cell>
          <cell r="F72">
            <v>-215000</v>
          </cell>
          <cell r="G72">
            <v>11227031.25</v>
          </cell>
          <cell r="H72">
            <v>56.5</v>
          </cell>
          <cell r="I72">
            <v>920468.75</v>
          </cell>
          <cell r="J72">
            <v>25</v>
          </cell>
          <cell r="K72">
            <v>0.52124476361460204</v>
          </cell>
          <cell r="L72">
            <v>5.8520312499999996</v>
          </cell>
          <cell r="M72">
            <v>1.5090798129039287E-2</v>
          </cell>
          <cell r="N72">
            <v>3.1771312221289677E-2</v>
          </cell>
          <cell r="O72">
            <v>0</v>
          </cell>
          <cell r="P72" t="str">
            <v>INET</v>
          </cell>
          <cell r="Q72">
            <v>11227031.25</v>
          </cell>
          <cell r="R72">
            <v>2364531.25</v>
          </cell>
          <cell r="S72">
            <v>33593.75</v>
          </cell>
          <cell r="T72">
            <v>8</v>
          </cell>
          <cell r="V72" t="str">
            <v>SHORT</v>
          </cell>
          <cell r="W72" t="str">
            <v>Stock</v>
          </cell>
          <cell r="X72">
            <v>-11227031.25</v>
          </cell>
          <cell r="Y72">
            <v>0</v>
          </cell>
          <cell r="Z72" t="str">
            <v>BART</v>
          </cell>
          <cell r="AB72">
            <v>11227031.25</v>
          </cell>
        </row>
        <row r="73">
          <cell r="A73" t="str">
            <v>T-MPPP2</v>
          </cell>
          <cell r="B73" t="str">
            <v>MP3.Com - Bart</v>
          </cell>
          <cell r="C73" t="str">
            <v>MPPP2</v>
          </cell>
          <cell r="D73" t="str">
            <v xml:space="preserve"> </v>
          </cell>
          <cell r="E73">
            <v>37.5625</v>
          </cell>
          <cell r="F73">
            <v>-99000</v>
          </cell>
          <cell r="G73">
            <v>3718687.5</v>
          </cell>
          <cell r="H73">
            <v>37.267530303030306</v>
          </cell>
          <cell r="I73">
            <v>-29202</v>
          </cell>
          <cell r="J73">
            <v>5</v>
          </cell>
          <cell r="K73">
            <v>0.86688851913477538</v>
          </cell>
          <cell r="L73">
            <v>3.2236875</v>
          </cell>
          <cell r="M73">
            <v>4.9984685281322062E-3</v>
          </cell>
          <cell r="N73">
            <v>1.0523492719048694E-2</v>
          </cell>
          <cell r="O73">
            <v>0</v>
          </cell>
          <cell r="P73" t="str">
            <v>INET</v>
          </cell>
          <cell r="Q73">
            <v>3718687.5</v>
          </cell>
          <cell r="R73">
            <v>-29201.999999999534</v>
          </cell>
          <cell r="S73">
            <v>-154687.5</v>
          </cell>
          <cell r="T73">
            <v>8</v>
          </cell>
          <cell r="V73" t="str">
            <v>SHORT</v>
          </cell>
          <cell r="W73" t="str">
            <v>Stock</v>
          </cell>
          <cell r="X73">
            <v>-3718687.5</v>
          </cell>
          <cell r="Y73">
            <v>0</v>
          </cell>
          <cell r="Z73" t="str">
            <v>BART</v>
          </cell>
          <cell r="AB73">
            <v>3718687.5</v>
          </cell>
        </row>
        <row r="74">
          <cell r="A74" t="str">
            <v>T-OCA</v>
          </cell>
          <cell r="B74" t="str">
            <v>Orthodontic Centers of America</v>
          </cell>
          <cell r="C74" t="str">
            <v>OCA</v>
          </cell>
          <cell r="D74" t="str">
            <v>B</v>
          </cell>
          <cell r="E74">
            <v>17.4375</v>
          </cell>
          <cell r="F74">
            <v>-150000</v>
          </cell>
          <cell r="G74">
            <v>2615625</v>
          </cell>
          <cell r="H74">
            <v>17.64</v>
          </cell>
          <cell r="I74">
            <v>30375</v>
          </cell>
          <cell r="J74">
            <v>17.4375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 t="str">
            <v>HEAL</v>
          </cell>
          <cell r="Q74">
            <v>0</v>
          </cell>
          <cell r="R74">
            <v>0</v>
          </cell>
          <cell r="S74">
            <v>0</v>
          </cell>
          <cell r="T74">
            <v>8</v>
          </cell>
          <cell r="V74" t="str">
            <v>SHORT</v>
          </cell>
          <cell r="W74" t="str">
            <v>Stock</v>
          </cell>
          <cell r="X74">
            <v>0</v>
          </cell>
          <cell r="Y74">
            <v>0</v>
          </cell>
          <cell r="Z74" t="str">
            <v>BART</v>
          </cell>
          <cell r="AB74">
            <v>2615625</v>
          </cell>
        </row>
        <row r="75">
          <cell r="A75" t="str">
            <v>T-OVON</v>
          </cell>
          <cell r="B75" t="str">
            <v>Optical Imaging Systems</v>
          </cell>
          <cell r="C75" t="str">
            <v>OVON</v>
          </cell>
          <cell r="D75" t="str">
            <v xml:space="preserve"> </v>
          </cell>
          <cell r="E75">
            <v>1.4999999999999999E-2</v>
          </cell>
          <cell r="F75">
            <v>-445492</v>
          </cell>
          <cell r="G75">
            <v>6682.38</v>
          </cell>
          <cell r="H75">
            <v>4.16717404577411</v>
          </cell>
          <cell r="I75">
            <v>1849760.32</v>
          </cell>
          <cell r="J75">
            <v>0</v>
          </cell>
          <cell r="K75">
            <v>1</v>
          </cell>
          <cell r="L75">
            <v>6.6823799999999999E-3</v>
          </cell>
          <cell r="M75">
            <v>8.9821115979818403E-6</v>
          </cell>
          <cell r="N75">
            <v>1.8910429358723102E-5</v>
          </cell>
          <cell r="O75">
            <v>0</v>
          </cell>
          <cell r="P75" t="str">
            <v>TECH</v>
          </cell>
          <cell r="Q75">
            <v>6682.38</v>
          </cell>
          <cell r="R75">
            <v>2227.4600000001956</v>
          </cell>
          <cell r="S75">
            <v>44.549200000008568</v>
          </cell>
          <cell r="T75">
            <v>8</v>
          </cell>
          <cell r="V75" t="str">
            <v>SHORT</v>
          </cell>
          <cell r="W75" t="str">
            <v>Stock</v>
          </cell>
          <cell r="X75">
            <v>-6682.38</v>
          </cell>
          <cell r="Y75">
            <v>0</v>
          </cell>
          <cell r="Z75" t="str">
            <v>BART</v>
          </cell>
          <cell r="AB75">
            <v>6682.38</v>
          </cell>
        </row>
        <row r="76">
          <cell r="A76" t="str">
            <v>T-PCNI</v>
          </cell>
          <cell r="B76" t="str">
            <v>Physician Computer Network</v>
          </cell>
          <cell r="C76" t="str">
            <v>PCNI</v>
          </cell>
          <cell r="D76" t="str">
            <v>B</v>
          </cell>
          <cell r="E76">
            <v>0.3</v>
          </cell>
          <cell r="F76">
            <v>-251000</v>
          </cell>
          <cell r="G76">
            <v>75300</v>
          </cell>
          <cell r="H76">
            <v>9.5652655776892423</v>
          </cell>
          <cell r="I76">
            <v>2325581.66</v>
          </cell>
          <cell r="J76">
            <v>0.3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 t="str">
            <v>HCIS</v>
          </cell>
          <cell r="Q76">
            <v>0</v>
          </cell>
          <cell r="R76">
            <v>0</v>
          </cell>
          <cell r="S76">
            <v>0</v>
          </cell>
          <cell r="T76">
            <v>8</v>
          </cell>
          <cell r="V76" t="str">
            <v>SHORT</v>
          </cell>
          <cell r="W76" t="str">
            <v>Stock</v>
          </cell>
          <cell r="X76">
            <v>0</v>
          </cell>
          <cell r="Y76">
            <v>0</v>
          </cell>
          <cell r="Z76" t="str">
            <v>BART</v>
          </cell>
          <cell r="AB76">
            <v>75300</v>
          </cell>
        </row>
        <row r="77">
          <cell r="A77" t="str">
            <v>T-PHHC</v>
          </cell>
          <cell r="B77" t="str">
            <v>Phoenix Healthcare Corp (was Iatros)</v>
          </cell>
          <cell r="C77" t="str">
            <v>PHHC</v>
          </cell>
          <cell r="D77" t="str">
            <v>B</v>
          </cell>
          <cell r="E77">
            <v>0.12</v>
          </cell>
          <cell r="F77">
            <v>-91500</v>
          </cell>
          <cell r="G77">
            <v>10980</v>
          </cell>
          <cell r="H77">
            <v>11.085393442622951</v>
          </cell>
          <cell r="I77">
            <v>1003333.5</v>
          </cell>
          <cell r="J77">
            <v>0.12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 t="str">
            <v>NURH</v>
          </cell>
          <cell r="Q77">
            <v>0</v>
          </cell>
          <cell r="R77">
            <v>0</v>
          </cell>
          <cell r="S77">
            <v>0</v>
          </cell>
          <cell r="T77">
            <v>8</v>
          </cell>
          <cell r="V77" t="str">
            <v>SHORT</v>
          </cell>
          <cell r="W77" t="str">
            <v>Stock</v>
          </cell>
          <cell r="X77">
            <v>0</v>
          </cell>
          <cell r="Y77">
            <v>0</v>
          </cell>
          <cell r="Z77" t="str">
            <v>BART</v>
          </cell>
          <cell r="AB77">
            <v>10980</v>
          </cell>
        </row>
        <row r="78">
          <cell r="A78" t="str">
            <v>T-QGENF</v>
          </cell>
          <cell r="B78" t="str">
            <v>Qiangen NV</v>
          </cell>
          <cell r="C78" t="str">
            <v>QGENF</v>
          </cell>
          <cell r="D78" t="str">
            <v xml:space="preserve"> </v>
          </cell>
          <cell r="E78">
            <v>42.625</v>
          </cell>
          <cell r="F78">
            <v>-439600</v>
          </cell>
          <cell r="G78">
            <v>18737950</v>
          </cell>
          <cell r="H78">
            <v>29.210987420382157</v>
          </cell>
          <cell r="I78">
            <v>-5896799.9300000034</v>
          </cell>
          <cell r="J78">
            <v>20</v>
          </cell>
          <cell r="K78">
            <v>0.53079178885630496</v>
          </cell>
          <cell r="L78">
            <v>9.9459499999999998</v>
          </cell>
          <cell r="M78">
            <v>2.5186588912543707E-2</v>
          </cell>
          <cell r="N78">
            <v>5.3026418701463483E-2</v>
          </cell>
          <cell r="O78">
            <v>0</v>
          </cell>
          <cell r="P78" t="str">
            <v>MEDS</v>
          </cell>
          <cell r="Q78">
            <v>18737950</v>
          </cell>
          <cell r="R78">
            <v>-3791550</v>
          </cell>
          <cell r="S78">
            <v>-384650</v>
          </cell>
          <cell r="T78">
            <v>8</v>
          </cell>
          <cell r="V78" t="str">
            <v>SHORT</v>
          </cell>
          <cell r="W78" t="str">
            <v>Stock</v>
          </cell>
          <cell r="X78">
            <v>-18737950</v>
          </cell>
          <cell r="Y78">
            <v>0</v>
          </cell>
          <cell r="Z78" t="str">
            <v>BART</v>
          </cell>
          <cell r="AB78">
            <v>18737950</v>
          </cell>
        </row>
        <row r="79">
          <cell r="A79" t="str">
            <v>T-SAPE</v>
          </cell>
          <cell r="B79" t="str">
            <v>Sapient Corp</v>
          </cell>
          <cell r="C79" t="str">
            <v>SAPE</v>
          </cell>
          <cell r="D79" t="str">
            <v xml:space="preserve"> </v>
          </cell>
          <cell r="E79">
            <v>94.25</v>
          </cell>
          <cell r="F79">
            <v>-330000</v>
          </cell>
          <cell r="G79">
            <v>31102500</v>
          </cell>
          <cell r="H79">
            <v>75.732789606060621</v>
          </cell>
          <cell r="I79">
            <v>-6110679.429999996</v>
          </cell>
          <cell r="J79">
            <v>30</v>
          </cell>
          <cell r="K79">
            <v>0.6816976127320955</v>
          </cell>
          <cell r="L79">
            <v>21.202500000000001</v>
          </cell>
          <cell r="M79">
            <v>4.1806381255814574E-2</v>
          </cell>
          <cell r="N79">
            <v>8.8016788798255308E-2</v>
          </cell>
          <cell r="O79">
            <v>0</v>
          </cell>
          <cell r="P79" t="str">
            <v>INFO</v>
          </cell>
          <cell r="Q79">
            <v>31102500</v>
          </cell>
          <cell r="R79">
            <v>-9048545.5999999996</v>
          </cell>
          <cell r="S79">
            <v>928125</v>
          </cell>
          <cell r="T79">
            <v>8</v>
          </cell>
          <cell r="V79" t="str">
            <v>SHORT</v>
          </cell>
          <cell r="W79" t="str">
            <v>Stock</v>
          </cell>
          <cell r="X79">
            <v>-31102500</v>
          </cell>
          <cell r="Y79">
            <v>0</v>
          </cell>
          <cell r="Z79" t="str">
            <v>BART</v>
          </cell>
          <cell r="AB79">
            <v>31102500</v>
          </cell>
        </row>
        <row r="80">
          <cell r="A80" t="str">
            <v>T-SCAI</v>
          </cell>
          <cell r="B80" t="str">
            <v>Sanchez Computer Associates</v>
          </cell>
          <cell r="C80" t="str">
            <v>SCAI</v>
          </cell>
          <cell r="D80" t="str">
            <v xml:space="preserve"> </v>
          </cell>
          <cell r="E80">
            <v>35.125</v>
          </cell>
          <cell r="F80">
            <v>-400000</v>
          </cell>
          <cell r="G80">
            <v>14050000</v>
          </cell>
          <cell r="H80">
            <v>38.003435799999998</v>
          </cell>
          <cell r="I80">
            <v>1151374.3200000003</v>
          </cell>
          <cell r="J80">
            <v>15</v>
          </cell>
          <cell r="K80">
            <v>0.57295373665480431</v>
          </cell>
          <cell r="L80">
            <v>8.0500000000000007</v>
          </cell>
          <cell r="M80">
            <v>1.888528756994437E-2</v>
          </cell>
          <cell r="N80">
            <v>3.9760015516935518E-2</v>
          </cell>
          <cell r="O80">
            <v>0</v>
          </cell>
          <cell r="P80" t="str">
            <v>INET</v>
          </cell>
          <cell r="Q80">
            <v>14050000</v>
          </cell>
          <cell r="R80">
            <v>1339516.49</v>
          </cell>
          <cell r="S80">
            <v>50000</v>
          </cell>
          <cell r="T80">
            <v>8</v>
          </cell>
          <cell r="V80" t="str">
            <v>SHORT</v>
          </cell>
          <cell r="W80" t="str">
            <v>Stock</v>
          </cell>
          <cell r="X80">
            <v>-14050000</v>
          </cell>
          <cell r="Y80">
            <v>0</v>
          </cell>
          <cell r="Z80" t="str">
            <v>BART</v>
          </cell>
          <cell r="AB80">
            <v>14050000</v>
          </cell>
        </row>
        <row r="81">
          <cell r="A81" t="str">
            <v>T-SCHKE</v>
          </cell>
          <cell r="B81" t="str">
            <v>Schick Technology</v>
          </cell>
          <cell r="C81" t="str">
            <v>SCHKE</v>
          </cell>
          <cell r="D81" t="str">
            <v>B</v>
          </cell>
          <cell r="E81">
            <v>1.125</v>
          </cell>
          <cell r="F81">
            <v>-3800</v>
          </cell>
          <cell r="G81">
            <v>4275</v>
          </cell>
          <cell r="H81">
            <v>18.649378947368422</v>
          </cell>
          <cell r="I81">
            <v>66592.639999999999</v>
          </cell>
          <cell r="J81">
            <v>1.125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 t="str">
            <v>MEDS</v>
          </cell>
          <cell r="Q81">
            <v>0</v>
          </cell>
          <cell r="R81">
            <v>-1.3096723705530167E-10</v>
          </cell>
          <cell r="S81">
            <v>0</v>
          </cell>
          <cell r="T81">
            <v>8</v>
          </cell>
          <cell r="V81" t="str">
            <v>SHORT</v>
          </cell>
          <cell r="W81" t="str">
            <v>Stock</v>
          </cell>
          <cell r="X81">
            <v>0</v>
          </cell>
          <cell r="Y81">
            <v>0</v>
          </cell>
          <cell r="Z81" t="str">
            <v>BART</v>
          </cell>
          <cell r="AB81">
            <v>4275</v>
          </cell>
        </row>
        <row r="82">
          <cell r="A82" t="str">
            <v>T-SCNT</v>
          </cell>
          <cell r="B82" t="str">
            <v>Scient Corp</v>
          </cell>
          <cell r="C82" t="str">
            <v>SCNT</v>
          </cell>
          <cell r="D82" t="str">
            <v xml:space="preserve"> </v>
          </cell>
          <cell r="E82">
            <v>64</v>
          </cell>
          <cell r="F82">
            <v>-51000</v>
          </cell>
          <cell r="G82">
            <v>3264000</v>
          </cell>
          <cell r="H82">
            <v>78.2718062745098</v>
          </cell>
          <cell r="I82">
            <v>727862.12000000011</v>
          </cell>
          <cell r="J82">
            <v>20</v>
          </cell>
          <cell r="K82">
            <v>0.6875</v>
          </cell>
          <cell r="L82">
            <v>2.2440000000000002</v>
          </cell>
          <cell r="M82">
            <v>4.3873009699856528E-3</v>
          </cell>
          <cell r="N82">
            <v>9.236775135037548E-3</v>
          </cell>
          <cell r="O82">
            <v>0</v>
          </cell>
          <cell r="P82" t="str">
            <v>INET</v>
          </cell>
          <cell r="Q82">
            <v>3264000</v>
          </cell>
          <cell r="R82">
            <v>727862.12</v>
          </cell>
          <cell r="S82">
            <v>439875</v>
          </cell>
          <cell r="T82">
            <v>8</v>
          </cell>
          <cell r="V82" t="str">
            <v>SHORT</v>
          </cell>
          <cell r="W82" t="str">
            <v>Stock</v>
          </cell>
          <cell r="X82">
            <v>-3264000</v>
          </cell>
          <cell r="Y82">
            <v>0</v>
          </cell>
          <cell r="Z82" t="str">
            <v>BART</v>
          </cell>
          <cell r="AB82">
            <v>3264000</v>
          </cell>
        </row>
        <row r="83">
          <cell r="A83" t="str">
            <v>T-SNRS</v>
          </cell>
          <cell r="B83" t="str">
            <v>Sunrise Technologies</v>
          </cell>
          <cell r="C83" t="str">
            <v>SNRS</v>
          </cell>
          <cell r="D83" t="str">
            <v xml:space="preserve"> </v>
          </cell>
          <cell r="E83">
            <v>4.71875</v>
          </cell>
          <cell r="F83">
            <v>-800000</v>
          </cell>
          <cell r="G83">
            <v>3775000</v>
          </cell>
          <cell r="H83">
            <v>12.575719075000002</v>
          </cell>
          <cell r="I83">
            <v>6285575.2600000016</v>
          </cell>
          <cell r="J83">
            <v>2</v>
          </cell>
          <cell r="K83">
            <v>0.57615894039735094</v>
          </cell>
          <cell r="L83">
            <v>2.1749999999999998</v>
          </cell>
          <cell r="M83">
            <v>5.0741608951274013E-3</v>
          </cell>
          <cell r="N83">
            <v>1.0682851144230007E-2</v>
          </cell>
          <cell r="O83">
            <v>0</v>
          </cell>
          <cell r="P83" t="str">
            <v>MEDS</v>
          </cell>
          <cell r="Q83">
            <v>3775000</v>
          </cell>
          <cell r="R83">
            <v>7252105.9800000023</v>
          </cell>
          <cell r="S83">
            <v>-225000</v>
          </cell>
          <cell r="T83">
            <v>8</v>
          </cell>
          <cell r="V83" t="str">
            <v>SHORT</v>
          </cell>
          <cell r="W83" t="str">
            <v>Stock</v>
          </cell>
          <cell r="X83">
            <v>-3775000</v>
          </cell>
          <cell r="Y83">
            <v>0</v>
          </cell>
          <cell r="Z83" t="str">
            <v>BART</v>
          </cell>
          <cell r="AB83">
            <v>3775000</v>
          </cell>
        </row>
        <row r="84">
          <cell r="A84" t="str">
            <v>T-SYSF</v>
          </cell>
          <cell r="B84" t="str">
            <v>Systemsoft Corp.</v>
          </cell>
          <cell r="C84" t="str">
            <v>SYSF</v>
          </cell>
          <cell r="D84" t="str">
            <v>B</v>
          </cell>
          <cell r="E84">
            <v>0.16</v>
          </cell>
          <cell r="F84">
            <v>-23600</v>
          </cell>
          <cell r="G84">
            <v>3776</v>
          </cell>
          <cell r="H84">
            <v>34.852287288135592</v>
          </cell>
          <cell r="I84">
            <v>818737.98</v>
          </cell>
          <cell r="J84">
            <v>0.16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 t="str">
            <v>SOFT</v>
          </cell>
          <cell r="Q84">
            <v>0</v>
          </cell>
          <cell r="R84">
            <v>96</v>
          </cell>
          <cell r="S84">
            <v>0</v>
          </cell>
          <cell r="T84">
            <v>8</v>
          </cell>
          <cell r="V84" t="str">
            <v>SHORT</v>
          </cell>
          <cell r="W84" t="str">
            <v>Stock</v>
          </cell>
          <cell r="X84">
            <v>0</v>
          </cell>
          <cell r="Y84">
            <v>0</v>
          </cell>
          <cell r="Z84" t="str">
            <v>BART</v>
          </cell>
          <cell r="AB84">
            <v>3776</v>
          </cell>
        </row>
        <row r="85">
          <cell r="A85" t="str">
            <v>T-TCPI</v>
          </cell>
          <cell r="B85" t="str">
            <v>Tech Chemicals &amp; Products Inc.</v>
          </cell>
          <cell r="C85" t="str">
            <v>TCPI</v>
          </cell>
          <cell r="D85" t="str">
            <v xml:space="preserve"> </v>
          </cell>
          <cell r="E85">
            <v>1</v>
          </cell>
          <cell r="F85">
            <v>-35500</v>
          </cell>
          <cell r="G85">
            <v>35500</v>
          </cell>
          <cell r="H85">
            <v>12.681829577464788</v>
          </cell>
          <cell r="I85">
            <v>414704.95</v>
          </cell>
          <cell r="J85">
            <v>0</v>
          </cell>
          <cell r="K85">
            <v>1</v>
          </cell>
          <cell r="L85">
            <v>3.5499999999999997E-2</v>
          </cell>
          <cell r="M85">
            <v>4.7717274642919935E-5</v>
          </cell>
          <cell r="N85">
            <v>1.0046124917090469E-4</v>
          </cell>
          <cell r="O85">
            <v>0</v>
          </cell>
          <cell r="P85" t="str">
            <v>MEDS</v>
          </cell>
          <cell r="Q85">
            <v>35500</v>
          </cell>
          <cell r="R85">
            <v>4437.5</v>
          </cell>
          <cell r="S85">
            <v>2218.75</v>
          </cell>
          <cell r="T85">
            <v>8</v>
          </cell>
          <cell r="V85" t="str">
            <v>SHORT</v>
          </cell>
          <cell r="W85" t="str">
            <v>Stock</v>
          </cell>
          <cell r="X85">
            <v>-35500</v>
          </cell>
          <cell r="Y85">
            <v>0</v>
          </cell>
          <cell r="Z85" t="str">
            <v>BART</v>
          </cell>
          <cell r="AB85">
            <v>35500</v>
          </cell>
        </row>
        <row r="86">
          <cell r="A86" t="str">
            <v>T-TPS</v>
          </cell>
          <cell r="B86" t="str">
            <v>Top Source Technology, Inc.</v>
          </cell>
          <cell r="C86" t="str">
            <v>TPS</v>
          </cell>
          <cell r="D86" t="str">
            <v>B</v>
          </cell>
          <cell r="E86">
            <v>1.3125</v>
          </cell>
          <cell r="F86">
            <v>-340500</v>
          </cell>
          <cell r="G86">
            <v>446906.25</v>
          </cell>
          <cell r="H86">
            <v>6.5190935389133617</v>
          </cell>
          <cell r="I86">
            <v>1772845.1</v>
          </cell>
          <cell r="J86">
            <v>1.3125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 t="str">
            <v>TECH</v>
          </cell>
          <cell r="Q86">
            <v>0</v>
          </cell>
          <cell r="R86">
            <v>0</v>
          </cell>
          <cell r="S86">
            <v>0</v>
          </cell>
          <cell r="T86">
            <v>8</v>
          </cell>
          <cell r="V86" t="str">
            <v>SHORT</v>
          </cell>
          <cell r="W86" t="str">
            <v>Stock</v>
          </cell>
          <cell r="X86">
            <v>0</v>
          </cell>
          <cell r="Y86">
            <v>0</v>
          </cell>
          <cell r="Z86" t="str">
            <v>BART</v>
          </cell>
          <cell r="AB86">
            <v>446906.25</v>
          </cell>
        </row>
        <row r="87">
          <cell r="A87" t="str">
            <v>T-WEBS</v>
          </cell>
          <cell r="B87" t="str">
            <v>Websecure</v>
          </cell>
          <cell r="C87" t="str">
            <v>WEBS</v>
          </cell>
          <cell r="D87" t="str">
            <v>B</v>
          </cell>
          <cell r="E87">
            <v>1E-3</v>
          </cell>
          <cell r="F87">
            <v>-2000</v>
          </cell>
          <cell r="G87">
            <v>2</v>
          </cell>
          <cell r="H87">
            <v>18.574375</v>
          </cell>
          <cell r="I87">
            <v>37146.75</v>
          </cell>
          <cell r="J87">
            <v>1E-3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 t="str">
            <v>TECH</v>
          </cell>
          <cell r="Q87">
            <v>0</v>
          </cell>
          <cell r="R87">
            <v>0</v>
          </cell>
          <cell r="S87">
            <v>0</v>
          </cell>
          <cell r="T87">
            <v>8</v>
          </cell>
          <cell r="V87" t="str">
            <v>SHORT</v>
          </cell>
          <cell r="W87" t="str">
            <v>Stock</v>
          </cell>
          <cell r="X87">
            <v>0</v>
          </cell>
          <cell r="Y87">
            <v>0</v>
          </cell>
          <cell r="Z87" t="str">
            <v>BART</v>
          </cell>
          <cell r="AB87">
            <v>2</v>
          </cell>
        </row>
        <row r="88">
          <cell r="A88" t="str">
            <v>T-BXM.KD</v>
          </cell>
          <cell r="B88" t="str">
            <v>BXM Nov 1999 20 Calls</v>
          </cell>
          <cell r="C88" t="str">
            <v>BXM.KD</v>
          </cell>
          <cell r="D88" t="str">
            <v xml:space="preserve"> </v>
          </cell>
          <cell r="E88">
            <v>3.375</v>
          </cell>
          <cell r="F88">
            <v>-1000</v>
          </cell>
          <cell r="G88">
            <v>337500</v>
          </cell>
          <cell r="H88">
            <v>2.3636701000000002</v>
          </cell>
          <cell r="I88">
            <v>-101132.98999999999</v>
          </cell>
          <cell r="J88">
            <v>0</v>
          </cell>
          <cell r="K88">
            <v>1</v>
          </cell>
          <cell r="L88">
            <v>0.33750000000000002</v>
          </cell>
          <cell r="M88">
            <v>0</v>
          </cell>
          <cell r="N88">
            <v>0</v>
          </cell>
          <cell r="O88">
            <v>0.80263081557266447</v>
          </cell>
          <cell r="P88" t="str">
            <v>DRUG</v>
          </cell>
          <cell r="Q88">
            <v>0</v>
          </cell>
          <cell r="R88">
            <v>-101132.99</v>
          </cell>
          <cell r="S88">
            <v>-62500</v>
          </cell>
          <cell r="T88">
            <v>6</v>
          </cell>
          <cell r="V88" t="str">
            <v>SHORT</v>
          </cell>
          <cell r="W88" t="str">
            <v>Call</v>
          </cell>
          <cell r="X88">
            <v>-1800902.8924411659</v>
          </cell>
          <cell r="Y88">
            <v>0</v>
          </cell>
          <cell r="Z88" t="str">
            <v>BART</v>
          </cell>
          <cell r="AB88">
            <v>1800902.8924411659</v>
          </cell>
        </row>
        <row r="89">
          <cell r="A89" t="str">
            <v>T-BXM.KE</v>
          </cell>
          <cell r="B89" t="str">
            <v>BXM Nov 1999 25 Calls</v>
          </cell>
          <cell r="C89" t="str">
            <v>BXM.KE</v>
          </cell>
          <cell r="D89" t="str">
            <v xml:space="preserve"> </v>
          </cell>
          <cell r="E89">
            <v>1.25</v>
          </cell>
          <cell r="F89">
            <v>-1450</v>
          </cell>
          <cell r="G89">
            <v>181250</v>
          </cell>
          <cell r="H89">
            <v>4.2974453103448278</v>
          </cell>
          <cell r="I89">
            <v>441879.56999999995</v>
          </cell>
          <cell r="J89">
            <v>0</v>
          </cell>
          <cell r="K89">
            <v>1</v>
          </cell>
          <cell r="L89">
            <v>0.18124999999999999</v>
          </cell>
          <cell r="M89">
            <v>0</v>
          </cell>
          <cell r="N89">
            <v>0</v>
          </cell>
          <cell r="O89">
            <v>0.25568292910498669</v>
          </cell>
          <cell r="P89" t="str">
            <v>DRUG</v>
          </cell>
          <cell r="Q89">
            <v>0</v>
          </cell>
          <cell r="R89">
            <v>349012.41</v>
          </cell>
          <cell r="S89">
            <v>-54375</v>
          </cell>
          <cell r="T89">
            <v>6</v>
          </cell>
          <cell r="V89" t="str">
            <v>SHORT</v>
          </cell>
          <cell r="W89" t="str">
            <v>Call</v>
          </cell>
          <cell r="X89">
            <v>-831848.42966000526</v>
          </cell>
          <cell r="Y89">
            <v>0</v>
          </cell>
          <cell r="Z89" t="str">
            <v>BART</v>
          </cell>
          <cell r="AB89">
            <v>831848.42966000526</v>
          </cell>
        </row>
        <row r="90">
          <cell r="A90" t="str">
            <v>T-BXM.KU</v>
          </cell>
          <cell r="B90" t="str">
            <v>BXM Nov 1999 37.5 Calls</v>
          </cell>
          <cell r="C90" t="str">
            <v>BXM.KU</v>
          </cell>
          <cell r="D90" t="str">
            <v xml:space="preserve"> </v>
          </cell>
          <cell r="E90">
            <v>0.25</v>
          </cell>
          <cell r="F90">
            <v>-2474</v>
          </cell>
          <cell r="G90">
            <v>61850</v>
          </cell>
          <cell r="H90">
            <v>7.6167221099434119</v>
          </cell>
          <cell r="I90">
            <v>1822527.05</v>
          </cell>
          <cell r="J90">
            <v>0</v>
          </cell>
          <cell r="K90">
            <v>1</v>
          </cell>
          <cell r="L90">
            <v>6.1850000000000002E-2</v>
          </cell>
          <cell r="M90">
            <v>0</v>
          </cell>
          <cell r="N90">
            <v>0</v>
          </cell>
          <cell r="O90">
            <v>3.4142442067852663E-4</v>
          </cell>
          <cell r="P90" t="str">
            <v>DRUG</v>
          </cell>
          <cell r="Q90">
            <v>0</v>
          </cell>
          <cell r="R90">
            <v>108237.5</v>
          </cell>
          <cell r="S90">
            <v>0</v>
          </cell>
          <cell r="T90">
            <v>6</v>
          </cell>
          <cell r="V90" t="str">
            <v>SHORT</v>
          </cell>
          <cell r="W90" t="str">
            <v>Call</v>
          </cell>
          <cell r="X90">
            <v>-1895.2597626022766</v>
          </cell>
          <cell r="Y90">
            <v>0</v>
          </cell>
          <cell r="Z90" t="str">
            <v>BART</v>
          </cell>
          <cell r="AB90">
            <v>1895.2597626022766</v>
          </cell>
        </row>
        <row r="91">
          <cell r="A91" t="str">
            <v>T-BXM.KX</v>
          </cell>
          <cell r="B91" t="str">
            <v>BXM Nov 1999 22.5 Calls</v>
          </cell>
          <cell r="C91" t="str">
            <v>BXM.KX</v>
          </cell>
          <cell r="D91" t="str">
            <v xml:space="preserve"> </v>
          </cell>
          <cell r="E91">
            <v>2.25</v>
          </cell>
          <cell r="F91">
            <v>-500</v>
          </cell>
          <cell r="G91">
            <v>112500</v>
          </cell>
          <cell r="H91">
            <v>2.4824161999999999</v>
          </cell>
          <cell r="I91">
            <v>11620.809999999998</v>
          </cell>
          <cell r="J91">
            <v>0</v>
          </cell>
          <cell r="K91">
            <v>1</v>
          </cell>
          <cell r="L91">
            <v>0.1125</v>
          </cell>
          <cell r="M91">
            <v>0</v>
          </cell>
          <cell r="N91">
            <v>0</v>
          </cell>
          <cell r="O91">
            <v>0.52201153567123981</v>
          </cell>
          <cell r="P91" t="str">
            <v>MEDS</v>
          </cell>
          <cell r="Q91">
            <v>0</v>
          </cell>
          <cell r="R91">
            <v>11620.81</v>
          </cell>
          <cell r="S91">
            <v>-34375</v>
          </cell>
          <cell r="T91">
            <v>6</v>
          </cell>
          <cell r="V91" t="str">
            <v>SHORT</v>
          </cell>
          <cell r="W91" t="str">
            <v>Call</v>
          </cell>
          <cell r="X91">
            <v>-585631.69158117217</v>
          </cell>
          <cell r="Y91">
            <v>0</v>
          </cell>
          <cell r="Z91" t="str">
            <v>BART</v>
          </cell>
          <cell r="AB91">
            <v>585631.69158117217</v>
          </cell>
        </row>
        <row r="92">
          <cell r="A92" t="str">
            <v>T-ELQ.JV</v>
          </cell>
          <cell r="B92" t="str">
            <v>ESTI Oct 1999 12.5 Calls</v>
          </cell>
          <cell r="C92" t="str">
            <v>ELQ.JV</v>
          </cell>
          <cell r="D92" t="str">
            <v xml:space="preserve"> </v>
          </cell>
          <cell r="E92">
            <v>4.125</v>
          </cell>
          <cell r="F92">
            <v>-61</v>
          </cell>
          <cell r="G92">
            <v>25162.5</v>
          </cell>
          <cell r="H92">
            <v>1.4699508196721314</v>
          </cell>
          <cell r="I92">
            <v>-16195.8</v>
          </cell>
          <cell r="J92">
            <v>4</v>
          </cell>
          <cell r="K92">
            <v>3.0303030303030304E-2</v>
          </cell>
          <cell r="L92">
            <v>7.6250000000000005E-4</v>
          </cell>
          <cell r="M92">
            <v>0</v>
          </cell>
          <cell r="N92">
            <v>0</v>
          </cell>
          <cell r="O92">
            <v>0.99973534448057733</v>
          </cell>
          <cell r="P92" t="str">
            <v>MEDS</v>
          </cell>
          <cell r="Q92">
            <v>0</v>
          </cell>
          <cell r="R92">
            <v>-16195.8</v>
          </cell>
          <cell r="S92">
            <v>7625</v>
          </cell>
          <cell r="T92">
            <v>6</v>
          </cell>
          <cell r="V92" t="str">
            <v>SHORT</v>
          </cell>
          <cell r="W92" t="str">
            <v>Call</v>
          </cell>
          <cell r="X92">
            <v>-100623.3624219701</v>
          </cell>
          <cell r="Y92">
            <v>0</v>
          </cell>
          <cell r="Z92" t="str">
            <v>BART</v>
          </cell>
          <cell r="AB92">
            <v>100623.3624219701</v>
          </cell>
        </row>
        <row r="93">
          <cell r="A93" t="str">
            <v>T-KVQ.KB</v>
          </cell>
          <cell r="B93" t="str">
            <v>KERA Nov 1999 10 Calls</v>
          </cell>
          <cell r="C93" t="str">
            <v>KVQ.KB</v>
          </cell>
          <cell r="D93" t="str">
            <v xml:space="preserve"> </v>
          </cell>
          <cell r="E93">
            <v>4.125</v>
          </cell>
          <cell r="F93">
            <v>-115</v>
          </cell>
          <cell r="G93">
            <v>47437.5</v>
          </cell>
          <cell r="H93">
            <v>2.5999121739130437</v>
          </cell>
          <cell r="I93">
            <v>-17538.509999999998</v>
          </cell>
          <cell r="J93">
            <v>3</v>
          </cell>
          <cell r="K93">
            <v>0.27272727272727271</v>
          </cell>
          <cell r="L93">
            <v>1.2937499999999999E-2</v>
          </cell>
          <cell r="M93">
            <v>0</v>
          </cell>
          <cell r="N93">
            <v>0</v>
          </cell>
          <cell r="O93">
            <v>0.96761038630972096</v>
          </cell>
          <cell r="P93" t="str">
            <v>MEDS</v>
          </cell>
          <cell r="Q93">
            <v>0</v>
          </cell>
          <cell r="R93">
            <v>252465.89</v>
          </cell>
          <cell r="S93">
            <v>-1437.5</v>
          </cell>
          <cell r="T93">
            <v>6</v>
          </cell>
          <cell r="V93" t="str">
            <v>SHORT</v>
          </cell>
          <cell r="W93" t="str">
            <v>Call</v>
          </cell>
          <cell r="X93">
            <v>-144657.75275330327</v>
          </cell>
          <cell r="Y93">
            <v>0</v>
          </cell>
          <cell r="Z93" t="str">
            <v>BART</v>
          </cell>
          <cell r="AB93">
            <v>144657.75275330327</v>
          </cell>
        </row>
        <row r="94">
          <cell r="A94" t="str">
            <v>T-KVQ.KC</v>
          </cell>
          <cell r="B94" t="str">
            <v>KERA Nov 1999 15 Calls</v>
          </cell>
          <cell r="C94" t="str">
            <v>KVQ.KC</v>
          </cell>
          <cell r="D94" t="str">
            <v xml:space="preserve"> </v>
          </cell>
          <cell r="E94">
            <v>1.875</v>
          </cell>
          <cell r="F94">
            <v>-2490</v>
          </cell>
          <cell r="G94">
            <v>466875</v>
          </cell>
          <cell r="H94">
            <v>2.3471797188755019</v>
          </cell>
          <cell r="I94">
            <v>117572.75</v>
          </cell>
          <cell r="J94">
            <v>0</v>
          </cell>
          <cell r="K94">
            <v>1</v>
          </cell>
          <cell r="L94">
            <v>0.46687499999999998</v>
          </cell>
          <cell r="M94">
            <v>0</v>
          </cell>
          <cell r="N94">
            <v>0</v>
          </cell>
          <cell r="O94">
            <v>0.1859483764948292</v>
          </cell>
          <cell r="P94" t="str">
            <v>MEDS</v>
          </cell>
          <cell r="Q94">
            <v>0</v>
          </cell>
          <cell r="R94">
            <v>468842.57</v>
          </cell>
          <cell r="S94">
            <v>-31125</v>
          </cell>
          <cell r="T94">
            <v>6</v>
          </cell>
          <cell r="V94" t="str">
            <v>SHORT</v>
          </cell>
          <cell r="W94" t="str">
            <v>Call</v>
          </cell>
          <cell r="X94">
            <v>-601914.8947137621</v>
          </cell>
          <cell r="Y94">
            <v>0</v>
          </cell>
          <cell r="Z94" t="str">
            <v>BART</v>
          </cell>
          <cell r="AB94">
            <v>601914.8947137621</v>
          </cell>
        </row>
        <row r="95">
          <cell r="A95" t="str">
            <v>T-KVQ.KE</v>
          </cell>
          <cell r="B95" t="str">
            <v>KERA Nov 1999 25 Call</v>
          </cell>
          <cell r="C95" t="str">
            <v>KVQ.KE</v>
          </cell>
          <cell r="D95" t="str">
            <v xml:space="preserve"> </v>
          </cell>
          <cell r="E95">
            <v>0.25</v>
          </cell>
          <cell r="F95">
            <v>-500</v>
          </cell>
          <cell r="G95">
            <v>12500</v>
          </cell>
          <cell r="H95">
            <v>4.0948624000000002</v>
          </cell>
          <cell r="I95">
            <v>192243.12</v>
          </cell>
          <cell r="J95">
            <v>0</v>
          </cell>
          <cell r="K95">
            <v>1</v>
          </cell>
          <cell r="L95">
            <v>1.2500000000000001E-2</v>
          </cell>
          <cell r="M95">
            <v>0</v>
          </cell>
          <cell r="N95">
            <v>0</v>
          </cell>
          <cell r="O95">
            <v>6.9835443339272274E-6</v>
          </cell>
          <cell r="P95" t="str">
            <v>MEDS</v>
          </cell>
          <cell r="Q95">
            <v>0</v>
          </cell>
          <cell r="R95">
            <v>192243.12</v>
          </cell>
          <cell r="S95">
            <v>-6250</v>
          </cell>
          <cell r="T95">
            <v>6</v>
          </cell>
          <cell r="V95" t="str">
            <v>SHORT</v>
          </cell>
          <cell r="W95" t="str">
            <v>Call</v>
          </cell>
          <cell r="X95">
            <v>-4.5393038170526978</v>
          </cell>
          <cell r="Y95">
            <v>0</v>
          </cell>
          <cell r="Z95" t="str">
            <v>BART</v>
          </cell>
          <cell r="AB95">
            <v>4.5393038170526978</v>
          </cell>
        </row>
        <row r="96">
          <cell r="A96" t="str">
            <v>T-KVQ.KV</v>
          </cell>
          <cell r="B96" t="str">
            <v>KERA Nov 1999 12.5 Calls</v>
          </cell>
          <cell r="C96" t="str">
            <v>KVQ.KV</v>
          </cell>
          <cell r="D96" t="str">
            <v xml:space="preserve"> </v>
          </cell>
          <cell r="E96">
            <v>2.6875</v>
          </cell>
          <cell r="F96">
            <v>-500</v>
          </cell>
          <cell r="G96">
            <v>134375</v>
          </cell>
          <cell r="H96">
            <v>2.4724164000000002</v>
          </cell>
          <cell r="I96">
            <v>-10754.179999999993</v>
          </cell>
          <cell r="J96">
            <v>0.5</v>
          </cell>
          <cell r="K96">
            <v>0.81395348837209303</v>
          </cell>
          <cell r="L96">
            <v>0.109375</v>
          </cell>
          <cell r="M96">
            <v>0</v>
          </cell>
          <cell r="N96">
            <v>0</v>
          </cell>
          <cell r="O96">
            <v>0.63269884767695839</v>
          </cell>
          <cell r="P96" t="str">
            <v>MEDS</v>
          </cell>
          <cell r="Q96">
            <v>0</v>
          </cell>
          <cell r="R96">
            <v>153125</v>
          </cell>
          <cell r="S96">
            <v>-6250</v>
          </cell>
          <cell r="T96">
            <v>6</v>
          </cell>
          <cell r="V96" t="str">
            <v>SHORT</v>
          </cell>
          <cell r="W96" t="str">
            <v>Call</v>
          </cell>
          <cell r="X96">
            <v>-411254.25099002296</v>
          </cell>
          <cell r="Y96">
            <v>0</v>
          </cell>
          <cell r="Z96" t="str">
            <v>BART</v>
          </cell>
          <cell r="AB96">
            <v>411254.25099002296</v>
          </cell>
        </row>
        <row r="97">
          <cell r="A97" t="str">
            <v>T-KVQ.KW</v>
          </cell>
          <cell r="B97" t="str">
            <v>KERA Nov 1999 17.5 Call</v>
          </cell>
          <cell r="C97" t="str">
            <v>KVQ.KW</v>
          </cell>
          <cell r="D97" t="str">
            <v xml:space="preserve"> </v>
          </cell>
          <cell r="E97">
            <v>1.125</v>
          </cell>
          <cell r="F97">
            <v>-1000</v>
          </cell>
          <cell r="G97">
            <v>112500</v>
          </cell>
          <cell r="H97">
            <v>2.8074053999999999</v>
          </cell>
          <cell r="I97">
            <v>168240.53999999998</v>
          </cell>
          <cell r="J97">
            <v>0</v>
          </cell>
          <cell r="K97">
            <v>1</v>
          </cell>
          <cell r="L97">
            <v>0.1125</v>
          </cell>
          <cell r="M97">
            <v>0</v>
          </cell>
          <cell r="N97">
            <v>0</v>
          </cell>
          <cell r="O97">
            <v>2.6524974334536822E-2</v>
          </cell>
          <cell r="P97" t="str">
            <v>MEDS</v>
          </cell>
          <cell r="Q97">
            <v>0</v>
          </cell>
          <cell r="R97">
            <v>188494.29</v>
          </cell>
          <cell r="S97">
            <v>-18750</v>
          </cell>
          <cell r="T97">
            <v>6</v>
          </cell>
          <cell r="V97" t="str">
            <v>SHORT</v>
          </cell>
          <cell r="W97" t="str">
            <v>Call</v>
          </cell>
          <cell r="X97">
            <v>-34482.466634897872</v>
          </cell>
          <cell r="Y97">
            <v>0</v>
          </cell>
          <cell r="Z97" t="str">
            <v>BART</v>
          </cell>
          <cell r="AB97">
            <v>34482.466634897872</v>
          </cell>
        </row>
        <row r="98">
          <cell r="A98" t="str">
            <v>T-KVQ.KX</v>
          </cell>
          <cell r="B98" t="str">
            <v>KERA Nov 1999 22.5 Calls</v>
          </cell>
          <cell r="C98" t="str">
            <v>KVQ.KX</v>
          </cell>
          <cell r="D98" t="str">
            <v xml:space="preserve"> </v>
          </cell>
          <cell r="E98">
            <v>0.5625</v>
          </cell>
          <cell r="F98">
            <v>-1270</v>
          </cell>
          <cell r="G98">
            <v>71437.5</v>
          </cell>
          <cell r="H98">
            <v>4.1982052755905501</v>
          </cell>
          <cell r="I98">
            <v>461734.56999999995</v>
          </cell>
          <cell r="J98">
            <v>0</v>
          </cell>
          <cell r="K98">
            <v>1</v>
          </cell>
          <cell r="L98">
            <v>7.1437500000000001E-2</v>
          </cell>
          <cell r="M98">
            <v>0</v>
          </cell>
          <cell r="N98">
            <v>0</v>
          </cell>
          <cell r="O98">
            <v>1.4030860007674395E-4</v>
          </cell>
          <cell r="P98" t="str">
            <v>MEDS</v>
          </cell>
          <cell r="Q98">
            <v>0</v>
          </cell>
          <cell r="R98">
            <v>461734.57</v>
          </cell>
          <cell r="S98">
            <v>-23812.5</v>
          </cell>
          <cell r="T98">
            <v>6</v>
          </cell>
          <cell r="V98" t="str">
            <v>SHORT</v>
          </cell>
          <cell r="W98" t="str">
            <v>Call</v>
          </cell>
          <cell r="X98">
            <v>-231.64949872670428</v>
          </cell>
          <cell r="Y98">
            <v>0</v>
          </cell>
          <cell r="Z98" t="str">
            <v>BART</v>
          </cell>
          <cell r="AB98">
            <v>231.64949872670428</v>
          </cell>
        </row>
        <row r="99">
          <cell r="A99" t="str">
            <v>T-CENL.P16</v>
          </cell>
          <cell r="B99" t="str">
            <v>CENL 1/14/00 $28.544 OTC Put</v>
          </cell>
          <cell r="C99" t="str">
            <v>CENL.P16</v>
          </cell>
          <cell r="D99" t="str">
            <v xml:space="preserve"> </v>
          </cell>
          <cell r="E99">
            <v>11.5</v>
          </cell>
          <cell r="F99">
            <v>-598</v>
          </cell>
          <cell r="G99">
            <v>687700</v>
          </cell>
          <cell r="H99">
            <v>7.9933110367892981</v>
          </cell>
          <cell r="I99">
            <v>-209700</v>
          </cell>
          <cell r="J99">
            <v>0</v>
          </cell>
          <cell r="K99">
            <v>1</v>
          </cell>
          <cell r="L99">
            <v>0.68769999999999998</v>
          </cell>
          <cell r="M99">
            <v>0</v>
          </cell>
          <cell r="N99">
            <v>0</v>
          </cell>
          <cell r="O99">
            <v>1</v>
          </cell>
          <cell r="P99" t="str">
            <v>TECH</v>
          </cell>
          <cell r="Q99">
            <v>0</v>
          </cell>
          <cell r="R99">
            <v>-209700</v>
          </cell>
          <cell r="S99">
            <v>7475</v>
          </cell>
          <cell r="T99">
            <v>4</v>
          </cell>
          <cell r="V99" t="str">
            <v>SHORT</v>
          </cell>
          <cell r="W99" t="str">
            <v>Put</v>
          </cell>
          <cell r="X99">
            <v>269100</v>
          </cell>
          <cell r="Y99">
            <v>0</v>
          </cell>
          <cell r="Z99" t="str">
            <v>BART</v>
          </cell>
          <cell r="AB99">
            <v>269100</v>
          </cell>
        </row>
        <row r="100">
          <cell r="A100" t="str">
            <v>T-AEN</v>
          </cell>
          <cell r="B100" t="str">
            <v>AMC Entertainment</v>
          </cell>
          <cell r="C100" t="str">
            <v>AEN</v>
          </cell>
          <cell r="D100" t="str">
            <v xml:space="preserve"> </v>
          </cell>
          <cell r="E100">
            <v>13.9375</v>
          </cell>
          <cell r="F100">
            <v>550000</v>
          </cell>
          <cell r="G100">
            <v>7665625</v>
          </cell>
          <cell r="H100">
            <v>14.525547545454547</v>
          </cell>
          <cell r="I100">
            <v>-323426.15000000037</v>
          </cell>
          <cell r="J100">
            <v>22</v>
          </cell>
          <cell r="K100">
            <v>0.57847533632286985</v>
          </cell>
          <cell r="L100">
            <v>4.4343750000000002</v>
          </cell>
          <cell r="M100">
            <v>1.0303738969989665E-2</v>
          </cell>
          <cell r="N100">
            <v>2.1692908821851164E-2</v>
          </cell>
          <cell r="O100">
            <v>0</v>
          </cell>
          <cell r="P100" t="str">
            <v>ENTM</v>
          </cell>
          <cell r="Q100">
            <v>7665625</v>
          </cell>
          <cell r="R100">
            <v>-2776311.29</v>
          </cell>
          <cell r="S100">
            <v>515625</v>
          </cell>
          <cell r="T100">
            <v>1</v>
          </cell>
          <cell r="V100" t="str">
            <v>LONG</v>
          </cell>
          <cell r="W100" t="str">
            <v>Stock</v>
          </cell>
          <cell r="X100">
            <v>7665625</v>
          </cell>
          <cell r="Y100">
            <v>0</v>
          </cell>
          <cell r="Z100" t="str">
            <v>ED</v>
          </cell>
          <cell r="AB100">
            <v>7665625</v>
          </cell>
        </row>
        <row r="101">
          <cell r="A101" t="str">
            <v>T-AK</v>
          </cell>
          <cell r="B101" t="str">
            <v>Ackerly</v>
          </cell>
          <cell r="C101" t="str">
            <v>AK</v>
          </cell>
          <cell r="D101" t="str">
            <v xml:space="preserve"> </v>
          </cell>
          <cell r="E101">
            <v>12.3125</v>
          </cell>
          <cell r="F101">
            <v>100000</v>
          </cell>
          <cell r="G101">
            <v>1231250</v>
          </cell>
          <cell r="H101">
            <v>15.4094</v>
          </cell>
          <cell r="I101">
            <v>-309690</v>
          </cell>
          <cell r="J101">
            <v>22</v>
          </cell>
          <cell r="K101">
            <v>0.78680203045685282</v>
          </cell>
          <cell r="L101">
            <v>0.96875</v>
          </cell>
          <cell r="M101">
            <v>1.6549829409604274E-3</v>
          </cell>
          <cell r="N101">
            <v>3.4843074096246873E-3</v>
          </cell>
          <cell r="O101">
            <v>0</v>
          </cell>
          <cell r="P101" t="str">
            <v>BROD</v>
          </cell>
          <cell r="Q101">
            <v>1231250</v>
          </cell>
          <cell r="R101">
            <v>-309690</v>
          </cell>
          <cell r="S101">
            <v>12500</v>
          </cell>
          <cell r="T101">
            <v>1</v>
          </cell>
          <cell r="V101" t="str">
            <v>LONG</v>
          </cell>
          <cell r="W101" t="str">
            <v>Stock</v>
          </cell>
          <cell r="X101">
            <v>1231250</v>
          </cell>
          <cell r="Y101">
            <v>0</v>
          </cell>
          <cell r="Z101" t="str">
            <v>ED</v>
          </cell>
          <cell r="AB101">
            <v>1231250</v>
          </cell>
        </row>
        <row r="102">
          <cell r="A102" t="str">
            <v>T-CKE</v>
          </cell>
          <cell r="B102" t="str">
            <v>Carmike</v>
          </cell>
          <cell r="C102" t="str">
            <v>CKE</v>
          </cell>
          <cell r="D102" t="str">
            <v>B</v>
          </cell>
          <cell r="E102">
            <v>13.125</v>
          </cell>
          <cell r="F102">
            <v>179900</v>
          </cell>
          <cell r="G102">
            <v>2361187.5</v>
          </cell>
          <cell r="H102">
            <v>13.510056976097832</v>
          </cell>
          <cell r="I102">
            <v>-69271.75</v>
          </cell>
          <cell r="J102">
            <v>13.125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 t="str">
            <v>ENTM</v>
          </cell>
          <cell r="Q102">
            <v>0</v>
          </cell>
          <cell r="R102">
            <v>433125</v>
          </cell>
          <cell r="S102">
            <v>0</v>
          </cell>
          <cell r="T102">
            <v>1</v>
          </cell>
          <cell r="V102" t="str">
            <v>LONG</v>
          </cell>
          <cell r="W102" t="str">
            <v>Stock</v>
          </cell>
          <cell r="X102">
            <v>0</v>
          </cell>
          <cell r="Y102">
            <v>0</v>
          </cell>
          <cell r="Z102" t="str">
            <v>ED</v>
          </cell>
          <cell r="AB102">
            <v>2361187.5</v>
          </cell>
        </row>
        <row r="103">
          <cell r="A103" t="str">
            <v>T-CWG.SWAP</v>
          </cell>
          <cell r="B103" t="str">
            <v>CWG $12.375 5/22/2000 Swap</v>
          </cell>
          <cell r="C103" t="str">
            <v>CWG.SWAP</v>
          </cell>
          <cell r="D103" t="str">
            <v xml:space="preserve"> </v>
          </cell>
          <cell r="E103">
            <v>12.4375</v>
          </cell>
          <cell r="F103">
            <v>100000</v>
          </cell>
          <cell r="G103">
            <v>1243750</v>
          </cell>
          <cell r="H103">
            <v>12.375</v>
          </cell>
          <cell r="I103">
            <v>6250</v>
          </cell>
          <cell r="J103">
            <v>15</v>
          </cell>
          <cell r="K103">
            <v>0.20603015075376874</v>
          </cell>
          <cell r="L103">
            <v>0.25624999999999998</v>
          </cell>
          <cell r="M103">
            <v>1.6717847982290611E-3</v>
          </cell>
          <cell r="N103">
            <v>3.5196810889102175E-3</v>
          </cell>
          <cell r="O103">
            <v>0</v>
          </cell>
          <cell r="P103" t="str">
            <v>BROD</v>
          </cell>
          <cell r="Q103">
            <v>1243750</v>
          </cell>
          <cell r="R103">
            <v>-188857.5</v>
          </cell>
          <cell r="S103">
            <v>-31250</v>
          </cell>
          <cell r="T103">
            <v>1</v>
          </cell>
          <cell r="V103" t="str">
            <v>LONG</v>
          </cell>
          <cell r="W103" t="str">
            <v>Stock</v>
          </cell>
          <cell r="X103">
            <v>1243750</v>
          </cell>
          <cell r="Y103">
            <v>0</v>
          </cell>
          <cell r="Z103" t="str">
            <v>ED</v>
          </cell>
          <cell r="AB103">
            <v>1243750</v>
          </cell>
        </row>
        <row r="104">
          <cell r="A104" t="str">
            <v>T-DISH</v>
          </cell>
          <cell r="B104" t="str">
            <v>Echostar</v>
          </cell>
          <cell r="C104" t="str">
            <v>DISH</v>
          </cell>
          <cell r="D104" t="str">
            <v>B</v>
          </cell>
          <cell r="E104">
            <v>90.8125</v>
          </cell>
          <cell r="F104">
            <v>140000</v>
          </cell>
          <cell r="G104">
            <v>12713750</v>
          </cell>
          <cell r="H104">
            <v>9.0603349999999985</v>
          </cell>
          <cell r="I104">
            <v>11445303.1</v>
          </cell>
          <cell r="J104">
            <v>90.8125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 t="str">
            <v>MEDA</v>
          </cell>
          <cell r="Q104">
            <v>0</v>
          </cell>
          <cell r="R104">
            <v>0</v>
          </cell>
          <cell r="S104">
            <v>0</v>
          </cell>
          <cell r="T104">
            <v>1</v>
          </cell>
          <cell r="V104" t="str">
            <v>LONG</v>
          </cell>
          <cell r="W104" t="str">
            <v>Stock</v>
          </cell>
          <cell r="X104">
            <v>0</v>
          </cell>
          <cell r="Y104">
            <v>0</v>
          </cell>
          <cell r="Z104" t="str">
            <v>ED</v>
          </cell>
          <cell r="AB104">
            <v>12713750</v>
          </cell>
        </row>
        <row r="105">
          <cell r="A105" t="str">
            <v>T-GMH</v>
          </cell>
          <cell r="B105" t="str">
            <v>General Motors Corp - Class H</v>
          </cell>
          <cell r="C105" t="str">
            <v>GMH</v>
          </cell>
          <cell r="D105" t="str">
            <v>B</v>
          </cell>
          <cell r="E105">
            <v>57.25</v>
          </cell>
          <cell r="F105">
            <v>515000</v>
          </cell>
          <cell r="G105">
            <v>29483750</v>
          </cell>
          <cell r="H105">
            <v>23.16707421359223</v>
          </cell>
          <cell r="I105">
            <v>17552706.780000001</v>
          </cell>
          <cell r="J105">
            <v>57.25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 t="str">
            <v>MEDA</v>
          </cell>
          <cell r="Q105">
            <v>0</v>
          </cell>
          <cell r="R105">
            <v>938328.5700000003</v>
          </cell>
          <cell r="S105">
            <v>0</v>
          </cell>
          <cell r="T105">
            <v>1</v>
          </cell>
          <cell r="V105" t="str">
            <v>LONG</v>
          </cell>
          <cell r="W105" t="str">
            <v>Stock</v>
          </cell>
          <cell r="X105">
            <v>0</v>
          </cell>
          <cell r="Y105">
            <v>0</v>
          </cell>
          <cell r="Z105" t="str">
            <v>ED</v>
          </cell>
          <cell r="AB105">
            <v>29483750</v>
          </cell>
        </row>
        <row r="106">
          <cell r="A106" t="str">
            <v>T-GZSP</v>
          </cell>
          <cell r="B106" t="str">
            <v>Genzyme Surgical Products</v>
          </cell>
          <cell r="C106" t="str">
            <v>GZSP</v>
          </cell>
          <cell r="D106" t="str">
            <v xml:space="preserve"> </v>
          </cell>
          <cell r="E106">
            <v>5.625</v>
          </cell>
          <cell r="F106">
            <v>550000</v>
          </cell>
          <cell r="G106">
            <v>3093750</v>
          </cell>
          <cell r="H106">
            <v>5.0066774181818179</v>
          </cell>
          <cell r="I106">
            <v>340077.41999999993</v>
          </cell>
          <cell r="J106">
            <v>15</v>
          </cell>
          <cell r="K106">
            <v>1.6666666666666665</v>
          </cell>
          <cell r="L106">
            <v>5.15625</v>
          </cell>
          <cell r="M106">
            <v>4.1584596739868609E-3</v>
          </cell>
          <cell r="N106">
            <v>8.7549856231686311E-3</v>
          </cell>
          <cell r="O106">
            <v>0</v>
          </cell>
          <cell r="P106" t="str">
            <v>MEDS</v>
          </cell>
          <cell r="Q106">
            <v>3093750</v>
          </cell>
          <cell r="R106">
            <v>340077.42</v>
          </cell>
          <cell r="S106">
            <v>-171875</v>
          </cell>
          <cell r="T106">
            <v>1</v>
          </cell>
          <cell r="V106" t="str">
            <v>LONG</v>
          </cell>
          <cell r="W106" t="str">
            <v>Stock</v>
          </cell>
          <cell r="X106">
            <v>3093750</v>
          </cell>
          <cell r="Y106">
            <v>0</v>
          </cell>
          <cell r="Z106" t="str">
            <v>ED</v>
          </cell>
          <cell r="AB106">
            <v>3093750</v>
          </cell>
        </row>
        <row r="107">
          <cell r="A107" t="str">
            <v>T-HLYW</v>
          </cell>
          <cell r="B107" t="str">
            <v>Hollywood Entertainment</v>
          </cell>
          <cell r="C107" t="str">
            <v>HLYW</v>
          </cell>
          <cell r="D107" t="str">
            <v xml:space="preserve"> </v>
          </cell>
          <cell r="E107">
            <v>15</v>
          </cell>
          <cell r="F107">
            <v>900000</v>
          </cell>
          <cell r="G107">
            <v>13500000</v>
          </cell>
          <cell r="H107">
            <v>15.875670822222222</v>
          </cell>
          <cell r="I107">
            <v>-788103.74000000022</v>
          </cell>
          <cell r="J107">
            <v>25</v>
          </cell>
          <cell r="K107">
            <v>0.66666666666666674</v>
          </cell>
          <cell r="L107">
            <v>9</v>
          </cell>
          <cell r="M107">
            <v>1.8146005850124481E-2</v>
          </cell>
          <cell r="N107">
            <v>3.8203573628372206E-2</v>
          </cell>
          <cell r="O107">
            <v>0</v>
          </cell>
          <cell r="P107" t="str">
            <v>ENTM</v>
          </cell>
          <cell r="Q107">
            <v>13500000</v>
          </cell>
          <cell r="R107">
            <v>-3552180.37</v>
          </cell>
          <cell r="S107">
            <v>225000</v>
          </cell>
          <cell r="T107">
            <v>1</v>
          </cell>
          <cell r="V107" t="str">
            <v>LONG</v>
          </cell>
          <cell r="W107" t="str">
            <v>Stock</v>
          </cell>
          <cell r="X107">
            <v>13500000</v>
          </cell>
          <cell r="Y107">
            <v>0</v>
          </cell>
          <cell r="Z107" t="str">
            <v>ED</v>
          </cell>
          <cell r="AB107">
            <v>13500000</v>
          </cell>
        </row>
        <row r="108">
          <cell r="A108" t="str">
            <v>T-HTV</v>
          </cell>
          <cell r="B108" t="str">
            <v>Hearst Argyle TV</v>
          </cell>
          <cell r="C108" t="str">
            <v>HTV</v>
          </cell>
          <cell r="D108" t="str">
            <v>B</v>
          </cell>
          <cell r="E108">
            <v>21.5</v>
          </cell>
          <cell r="F108">
            <v>275000</v>
          </cell>
          <cell r="G108">
            <v>5912500</v>
          </cell>
          <cell r="H108">
            <v>23.280948363636362</v>
          </cell>
          <cell r="I108">
            <v>-489760.79999999981</v>
          </cell>
          <cell r="J108">
            <v>21.5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 t="str">
            <v>BROD</v>
          </cell>
          <cell r="Q108">
            <v>0</v>
          </cell>
          <cell r="R108">
            <v>0</v>
          </cell>
          <cell r="S108">
            <v>0</v>
          </cell>
          <cell r="T108">
            <v>1</v>
          </cell>
          <cell r="V108" t="str">
            <v>LONG</v>
          </cell>
          <cell r="W108" t="str">
            <v>Stock</v>
          </cell>
          <cell r="X108">
            <v>0</v>
          </cell>
          <cell r="Y108">
            <v>0</v>
          </cell>
          <cell r="Z108" t="str">
            <v>ED</v>
          </cell>
          <cell r="AB108">
            <v>5912500</v>
          </cell>
        </row>
        <row r="109">
          <cell r="A109" t="str">
            <v>T-LDIG</v>
          </cell>
          <cell r="B109" t="str">
            <v>Liberty Digital, Inc.</v>
          </cell>
          <cell r="C109" t="str">
            <v>LDIG</v>
          </cell>
          <cell r="D109" t="str">
            <v>B</v>
          </cell>
          <cell r="E109">
            <v>23.3125</v>
          </cell>
          <cell r="F109">
            <v>25000</v>
          </cell>
          <cell r="G109">
            <v>582812.5</v>
          </cell>
          <cell r="H109">
            <v>17.2420008</v>
          </cell>
          <cell r="I109">
            <v>151762.47999999998</v>
          </cell>
          <cell r="J109">
            <v>10</v>
          </cell>
          <cell r="K109">
            <v>-0.57104557640750664</v>
          </cell>
          <cell r="L109">
            <v>-0.33281250000000001</v>
          </cell>
          <cell r="M109">
            <v>0</v>
          </cell>
          <cell r="N109">
            <v>0</v>
          </cell>
          <cell r="O109">
            <v>0</v>
          </cell>
          <cell r="P109" t="str">
            <v>INET</v>
          </cell>
          <cell r="Q109">
            <v>0</v>
          </cell>
          <cell r="R109">
            <v>875512.48</v>
          </cell>
          <cell r="S109">
            <v>-98437.5</v>
          </cell>
          <cell r="T109">
            <v>1</v>
          </cell>
          <cell r="V109" t="str">
            <v>LONG</v>
          </cell>
          <cell r="W109" t="str">
            <v>Stock</v>
          </cell>
          <cell r="X109">
            <v>0</v>
          </cell>
          <cell r="Y109">
            <v>0</v>
          </cell>
          <cell r="Z109" t="str">
            <v>ED</v>
          </cell>
          <cell r="AB109">
            <v>582812.5</v>
          </cell>
        </row>
        <row r="110">
          <cell r="A110" t="str">
            <v>T-LNET</v>
          </cell>
          <cell r="B110" t="str">
            <v>Lodgenet</v>
          </cell>
          <cell r="C110" t="str">
            <v>LNET</v>
          </cell>
          <cell r="D110" t="str">
            <v xml:space="preserve"> </v>
          </cell>
          <cell r="E110">
            <v>13</v>
          </cell>
          <cell r="F110">
            <v>500000</v>
          </cell>
          <cell r="G110">
            <v>6500000</v>
          </cell>
          <cell r="H110">
            <v>8.5812488800000004</v>
          </cell>
          <cell r="I110">
            <v>2209375.5599999996</v>
          </cell>
          <cell r="J110">
            <v>18</v>
          </cell>
          <cell r="K110">
            <v>0.38461538461538458</v>
          </cell>
          <cell r="L110">
            <v>2.5</v>
          </cell>
          <cell r="M110">
            <v>8.7369657796895657E-3</v>
          </cell>
          <cell r="N110">
            <v>1.8394313228475508E-2</v>
          </cell>
          <cell r="O110">
            <v>0</v>
          </cell>
          <cell r="P110" t="str">
            <v>MEDA</v>
          </cell>
          <cell r="Q110">
            <v>6500000</v>
          </cell>
          <cell r="R110">
            <v>-468750</v>
          </cell>
          <cell r="S110">
            <v>125000</v>
          </cell>
          <cell r="T110">
            <v>1</v>
          </cell>
          <cell r="V110" t="str">
            <v>LONG</v>
          </cell>
          <cell r="W110" t="str">
            <v>Stock</v>
          </cell>
          <cell r="X110">
            <v>6500000</v>
          </cell>
          <cell r="Y110">
            <v>0</v>
          </cell>
          <cell r="Z110" t="str">
            <v>ED</v>
          </cell>
          <cell r="AB110">
            <v>6500000</v>
          </cell>
        </row>
        <row r="111">
          <cell r="A111" t="str">
            <v>T-PCLN2</v>
          </cell>
          <cell r="B111" t="str">
            <v>Priceline - Ed</v>
          </cell>
          <cell r="C111" t="str">
            <v>PCLN2</v>
          </cell>
          <cell r="D111" t="str">
            <v>B</v>
          </cell>
          <cell r="E111">
            <v>64.5</v>
          </cell>
          <cell r="F111">
            <v>10000</v>
          </cell>
          <cell r="G111">
            <v>645000</v>
          </cell>
          <cell r="H111">
            <v>92.119519999999994</v>
          </cell>
          <cell r="I111">
            <v>-276195.19999999995</v>
          </cell>
          <cell r="J111">
            <v>20</v>
          </cell>
          <cell r="K111">
            <v>-0.68992248062015504</v>
          </cell>
          <cell r="L111">
            <v>-0.44500000000000001</v>
          </cell>
          <cell r="M111">
            <v>0</v>
          </cell>
          <cell r="N111">
            <v>0</v>
          </cell>
          <cell r="O111">
            <v>0</v>
          </cell>
          <cell r="P111" t="str">
            <v>INET</v>
          </cell>
          <cell r="Q111">
            <v>0</v>
          </cell>
          <cell r="R111">
            <v>5358915.47</v>
          </cell>
          <cell r="S111">
            <v>-159000</v>
          </cell>
          <cell r="T111">
            <v>1</v>
          </cell>
          <cell r="V111" t="str">
            <v>LONG</v>
          </cell>
          <cell r="W111" t="str">
            <v>Stock</v>
          </cell>
          <cell r="X111">
            <v>0</v>
          </cell>
          <cell r="Y111">
            <v>-539290.25855953235</v>
          </cell>
          <cell r="Z111" t="str">
            <v>ED</v>
          </cell>
          <cell r="AB111">
            <v>645000</v>
          </cell>
        </row>
        <row r="112">
          <cell r="A112" t="str">
            <v>T-PGTV</v>
          </cell>
          <cell r="B112" t="str">
            <v>Pegasus Communications</v>
          </cell>
          <cell r="C112" t="str">
            <v>PGTV</v>
          </cell>
          <cell r="D112" t="str">
            <v xml:space="preserve"> </v>
          </cell>
          <cell r="E112">
            <v>45.125</v>
          </cell>
          <cell r="F112">
            <v>950000</v>
          </cell>
          <cell r="G112">
            <v>42868750</v>
          </cell>
          <cell r="H112">
            <v>21.855525957894741</v>
          </cell>
          <cell r="I112">
            <v>22106000.339999996</v>
          </cell>
          <cell r="J112">
            <v>70</v>
          </cell>
          <cell r="K112">
            <v>0.55124653739612195</v>
          </cell>
          <cell r="L112">
            <v>23.631250000000001</v>
          </cell>
          <cell r="M112">
            <v>5.7621969502779549E-2</v>
          </cell>
          <cell r="N112">
            <v>0.12131403310972452</v>
          </cell>
          <cell r="O112">
            <v>0</v>
          </cell>
          <cell r="P112" t="str">
            <v>MEDA</v>
          </cell>
          <cell r="Q112">
            <v>42868750</v>
          </cell>
          <cell r="R112">
            <v>5394167.5</v>
          </cell>
          <cell r="S112">
            <v>2493750</v>
          </cell>
          <cell r="T112">
            <v>1</v>
          </cell>
          <cell r="V112" t="str">
            <v>LONG</v>
          </cell>
          <cell r="W112" t="str">
            <v>Stock</v>
          </cell>
          <cell r="X112">
            <v>42868750</v>
          </cell>
          <cell r="Y112">
            <v>0</v>
          </cell>
          <cell r="Z112" t="str">
            <v>ED</v>
          </cell>
          <cell r="AB112">
            <v>42868750</v>
          </cell>
        </row>
        <row r="113">
          <cell r="A113" t="str">
            <v>T-PIXR</v>
          </cell>
          <cell r="B113" t="str">
            <v>Pixar</v>
          </cell>
          <cell r="C113" t="str">
            <v>PIXR</v>
          </cell>
          <cell r="D113" t="str">
            <v>B</v>
          </cell>
          <cell r="E113">
            <v>37.625</v>
          </cell>
          <cell r="F113">
            <v>252000</v>
          </cell>
          <cell r="G113">
            <v>9481500</v>
          </cell>
          <cell r="H113">
            <v>40.001378174603168</v>
          </cell>
          <cell r="I113">
            <v>-598847.29999999888</v>
          </cell>
          <cell r="J113">
            <v>50</v>
          </cell>
          <cell r="K113">
            <v>0.32890365448504988</v>
          </cell>
          <cell r="L113">
            <v>3.1185</v>
          </cell>
          <cell r="M113">
            <v>0</v>
          </cell>
          <cell r="N113">
            <v>0</v>
          </cell>
          <cell r="O113">
            <v>0</v>
          </cell>
          <cell r="P113" t="str">
            <v>ENTM</v>
          </cell>
          <cell r="Q113">
            <v>0</v>
          </cell>
          <cell r="R113">
            <v>-12453.5</v>
          </cell>
          <cell r="S113">
            <v>68249.999999999942</v>
          </cell>
          <cell r="T113">
            <v>1</v>
          </cell>
          <cell r="V113" t="str">
            <v>LONG</v>
          </cell>
          <cell r="W113" t="str">
            <v>Stock</v>
          </cell>
          <cell r="X113">
            <v>0</v>
          </cell>
          <cell r="Y113">
            <v>0</v>
          </cell>
          <cell r="Z113" t="str">
            <v>ED</v>
          </cell>
          <cell r="AB113">
            <v>9481500</v>
          </cell>
        </row>
        <row r="114">
          <cell r="A114" t="str">
            <v>T-TSATA</v>
          </cell>
          <cell r="B114" t="str">
            <v>TCI Satellite Entertainment</v>
          </cell>
          <cell r="C114" t="str">
            <v>TSATA</v>
          </cell>
          <cell r="D114" t="str">
            <v>B</v>
          </cell>
          <cell r="E114">
            <v>4</v>
          </cell>
          <cell r="F114">
            <v>777000</v>
          </cell>
          <cell r="G114">
            <v>3108000</v>
          </cell>
          <cell r="H114">
            <v>1.3137083655083654</v>
          </cell>
          <cell r="I114">
            <v>2087248.6</v>
          </cell>
          <cell r="J114">
            <v>55</v>
          </cell>
          <cell r="K114">
            <v>12.75</v>
          </cell>
          <cell r="L114">
            <v>39.627000000000002</v>
          </cell>
          <cell r="M114">
            <v>0</v>
          </cell>
          <cell r="N114">
            <v>0</v>
          </cell>
          <cell r="O114">
            <v>0</v>
          </cell>
          <cell r="P114" t="str">
            <v>ENTM</v>
          </cell>
          <cell r="Q114">
            <v>0</v>
          </cell>
          <cell r="R114">
            <v>107559.43000000063</v>
          </cell>
          <cell r="S114">
            <v>7812.5</v>
          </cell>
          <cell r="T114">
            <v>1</v>
          </cell>
          <cell r="V114" t="str">
            <v>LONG</v>
          </cell>
          <cell r="W114" t="str">
            <v>Stock</v>
          </cell>
          <cell r="X114">
            <v>0</v>
          </cell>
          <cell r="Y114">
            <v>0</v>
          </cell>
          <cell r="Z114" t="str">
            <v>ED</v>
          </cell>
          <cell r="AB114">
            <v>3108000</v>
          </cell>
        </row>
        <row r="115">
          <cell r="A115" t="str">
            <v>T-UVN</v>
          </cell>
          <cell r="B115" t="str">
            <v>Univision</v>
          </cell>
          <cell r="C115" t="str">
            <v>UVN</v>
          </cell>
          <cell r="D115" t="str">
            <v>B</v>
          </cell>
          <cell r="E115">
            <v>81.375</v>
          </cell>
          <cell r="F115">
            <v>165000</v>
          </cell>
          <cell r="G115">
            <v>13426875</v>
          </cell>
          <cell r="H115">
            <v>28.083871818181816</v>
          </cell>
          <cell r="I115">
            <v>8793036.1500000004</v>
          </cell>
          <cell r="J115">
            <v>90</v>
          </cell>
          <cell r="K115">
            <v>0.10599078341013835</v>
          </cell>
          <cell r="L115">
            <v>1.423125</v>
          </cell>
          <cell r="M115">
            <v>0</v>
          </cell>
          <cell r="N115">
            <v>0</v>
          </cell>
          <cell r="O115">
            <v>0</v>
          </cell>
          <cell r="P115" t="str">
            <v>BROD</v>
          </cell>
          <cell r="Q115">
            <v>0</v>
          </cell>
          <cell r="R115">
            <v>1077189.1399999999</v>
          </cell>
          <cell r="S115">
            <v>-18750</v>
          </cell>
          <cell r="T115">
            <v>1</v>
          </cell>
          <cell r="V115" t="str">
            <v>LONG</v>
          </cell>
          <cell r="W115" t="str">
            <v>Stock</v>
          </cell>
          <cell r="X115">
            <v>0</v>
          </cell>
          <cell r="Y115">
            <v>0</v>
          </cell>
          <cell r="Z115" t="str">
            <v>ED</v>
          </cell>
          <cell r="AB115">
            <v>13426875</v>
          </cell>
        </row>
        <row r="116">
          <cell r="A116" t="str">
            <v>T-AMTD</v>
          </cell>
          <cell r="B116" t="str">
            <v>Ameritrade</v>
          </cell>
          <cell r="C116" t="str">
            <v>AMTD</v>
          </cell>
          <cell r="D116" t="str">
            <v xml:space="preserve"> </v>
          </cell>
          <cell r="E116">
            <v>18.375</v>
          </cell>
          <cell r="F116">
            <v>-869000</v>
          </cell>
          <cell r="G116">
            <v>15967875</v>
          </cell>
          <cell r="H116">
            <v>30.077685304948236</v>
          </cell>
          <cell r="I116">
            <v>10169633.530000016</v>
          </cell>
          <cell r="J116">
            <v>10</v>
          </cell>
          <cell r="K116">
            <v>0.45578231292517007</v>
          </cell>
          <cell r="L116">
            <v>7.2778749999999999</v>
          </cell>
          <cell r="M116">
            <v>2.1654014530797749E-2</v>
          </cell>
          <cell r="N116">
            <v>4.5589136546624574E-2</v>
          </cell>
          <cell r="O116">
            <v>0</v>
          </cell>
          <cell r="P116" t="str">
            <v>INET</v>
          </cell>
          <cell r="Q116">
            <v>16109836.984526498</v>
          </cell>
          <cell r="R116">
            <v>14127075.79000001</v>
          </cell>
          <cell r="S116">
            <v>651750</v>
          </cell>
          <cell r="T116">
            <v>8</v>
          </cell>
          <cell r="V116" t="str">
            <v>SHORT</v>
          </cell>
          <cell r="W116" t="str">
            <v>Stock</v>
          </cell>
          <cell r="X116">
            <v>-15967875</v>
          </cell>
          <cell r="Y116">
            <v>-141961.98452649757</v>
          </cell>
          <cell r="Z116" t="str">
            <v>ED</v>
          </cell>
          <cell r="AB116">
            <v>15967875</v>
          </cell>
        </row>
        <row r="117">
          <cell r="A117" t="str">
            <v>T-CKE</v>
          </cell>
          <cell r="B117" t="str">
            <v>Carmike</v>
          </cell>
          <cell r="C117" t="str">
            <v>CKE</v>
          </cell>
          <cell r="D117" t="str">
            <v>B</v>
          </cell>
          <cell r="E117">
            <v>13.125</v>
          </cell>
          <cell r="F117">
            <v>-179900</v>
          </cell>
          <cell r="G117">
            <v>2361187.5</v>
          </cell>
          <cell r="H117">
            <v>22.850108337965533</v>
          </cell>
          <cell r="I117">
            <v>1749546.9900000002</v>
          </cell>
          <cell r="J117">
            <v>13.125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 t="str">
            <v>ENTM</v>
          </cell>
          <cell r="Q117">
            <v>0</v>
          </cell>
          <cell r="R117">
            <v>433125</v>
          </cell>
          <cell r="S117">
            <v>0</v>
          </cell>
          <cell r="T117">
            <v>8</v>
          </cell>
          <cell r="V117" t="str">
            <v>SHORT</v>
          </cell>
          <cell r="W117" t="str">
            <v>Stock</v>
          </cell>
          <cell r="X117">
            <v>0</v>
          </cell>
          <cell r="Y117">
            <v>0</v>
          </cell>
          <cell r="Z117" t="str">
            <v>ED</v>
          </cell>
          <cell r="AB117">
            <v>2361187.5</v>
          </cell>
        </row>
        <row r="118">
          <cell r="A118" t="str">
            <v>T-DISH</v>
          </cell>
          <cell r="B118" t="str">
            <v>Echostar</v>
          </cell>
          <cell r="C118" t="str">
            <v>DISH</v>
          </cell>
          <cell r="D118" t="str">
            <v>B</v>
          </cell>
          <cell r="E118">
            <v>90.8125</v>
          </cell>
          <cell r="F118">
            <v>-140000</v>
          </cell>
          <cell r="G118">
            <v>12713750</v>
          </cell>
          <cell r="H118">
            <v>27.761399000000001</v>
          </cell>
          <cell r="I118">
            <v>-8827154.1400000006</v>
          </cell>
          <cell r="J118">
            <v>90.8125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 t="str">
            <v>MEDA</v>
          </cell>
          <cell r="Q118">
            <v>0</v>
          </cell>
          <cell r="R118">
            <v>0</v>
          </cell>
          <cell r="S118">
            <v>0</v>
          </cell>
          <cell r="T118">
            <v>8</v>
          </cell>
          <cell r="V118" t="str">
            <v>SHORT</v>
          </cell>
          <cell r="W118" t="str">
            <v>Stock</v>
          </cell>
          <cell r="X118">
            <v>0</v>
          </cell>
          <cell r="Y118">
            <v>0</v>
          </cell>
          <cell r="Z118" t="str">
            <v>ED</v>
          </cell>
          <cell r="AB118">
            <v>12713750</v>
          </cell>
        </row>
        <row r="119">
          <cell r="A119" t="str">
            <v>T-FBR</v>
          </cell>
          <cell r="B119" t="str">
            <v>Friedman Billings Ramsey-A</v>
          </cell>
          <cell r="C119" t="str">
            <v>FBR</v>
          </cell>
          <cell r="D119" t="str">
            <v xml:space="preserve"> </v>
          </cell>
          <cell r="E119">
            <v>6.9375</v>
          </cell>
          <cell r="F119">
            <v>-255000</v>
          </cell>
          <cell r="G119">
            <v>1769062.5</v>
          </cell>
          <cell r="H119">
            <v>13.610012549019613</v>
          </cell>
          <cell r="I119">
            <v>1701490.7000000002</v>
          </cell>
          <cell r="J119">
            <v>5</v>
          </cell>
          <cell r="K119">
            <v>0.27927927927927926</v>
          </cell>
          <cell r="L119">
            <v>0.49406250000000002</v>
          </cell>
          <cell r="M119">
            <v>2.3778828499433956E-3</v>
          </cell>
          <cell r="N119">
            <v>5.0062599608846079E-3</v>
          </cell>
          <cell r="O119">
            <v>0</v>
          </cell>
          <cell r="P119" t="str">
            <v>INET</v>
          </cell>
          <cell r="Q119">
            <v>1769062.5</v>
          </cell>
          <cell r="R119">
            <v>1338673.6199999994</v>
          </cell>
          <cell r="S119">
            <v>0</v>
          </cell>
          <cell r="T119">
            <v>8</v>
          </cell>
          <cell r="V119" t="str">
            <v>SHORT</v>
          </cell>
          <cell r="W119" t="str">
            <v>Stock</v>
          </cell>
          <cell r="X119">
            <v>-1769062.5</v>
          </cell>
          <cell r="Y119">
            <v>0</v>
          </cell>
          <cell r="Z119" t="str">
            <v>ED</v>
          </cell>
          <cell r="AB119">
            <v>1769062.5</v>
          </cell>
        </row>
        <row r="120">
          <cell r="A120" t="str">
            <v>T-GMH</v>
          </cell>
          <cell r="B120" t="str">
            <v>General Motors Corp - Class H</v>
          </cell>
          <cell r="C120" t="str">
            <v>GMH</v>
          </cell>
          <cell r="D120" t="str">
            <v>B</v>
          </cell>
          <cell r="E120">
            <v>57.25</v>
          </cell>
          <cell r="F120">
            <v>-515000</v>
          </cell>
          <cell r="G120">
            <v>29483750</v>
          </cell>
          <cell r="H120">
            <v>59.240669242718447</v>
          </cell>
          <cell r="I120">
            <v>1025194.6600000001</v>
          </cell>
          <cell r="J120">
            <v>57.25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 t="str">
            <v>MEDA</v>
          </cell>
          <cell r="Q120">
            <v>0</v>
          </cell>
          <cell r="R120">
            <v>938328.5700000003</v>
          </cell>
          <cell r="S120">
            <v>0</v>
          </cell>
          <cell r="T120">
            <v>8</v>
          </cell>
          <cell r="V120" t="str">
            <v>SHORT</v>
          </cell>
          <cell r="W120" t="str">
            <v>Stock</v>
          </cell>
          <cell r="X120">
            <v>0</v>
          </cell>
          <cell r="Y120">
            <v>0</v>
          </cell>
          <cell r="Z120" t="str">
            <v>ED</v>
          </cell>
          <cell r="AB120">
            <v>29483750</v>
          </cell>
        </row>
        <row r="121">
          <cell r="A121" t="str">
            <v>T-HTV</v>
          </cell>
          <cell r="B121" t="str">
            <v>Hearst Argyle TV</v>
          </cell>
          <cell r="C121" t="str">
            <v>HTV</v>
          </cell>
          <cell r="D121" t="str">
            <v>B</v>
          </cell>
          <cell r="E121">
            <v>21.5</v>
          </cell>
          <cell r="F121">
            <v>-275000</v>
          </cell>
          <cell r="G121">
            <v>5912500</v>
          </cell>
          <cell r="H121">
            <v>31.823270690909094</v>
          </cell>
          <cell r="I121">
            <v>2838899.4400000013</v>
          </cell>
          <cell r="J121">
            <v>21.5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 t="str">
            <v>BROD</v>
          </cell>
          <cell r="Q121">
            <v>0</v>
          </cell>
          <cell r="R121">
            <v>0</v>
          </cell>
          <cell r="S121">
            <v>0</v>
          </cell>
          <cell r="T121">
            <v>8</v>
          </cell>
          <cell r="V121" t="str">
            <v>SHORT</v>
          </cell>
          <cell r="W121" t="str">
            <v>Stock</v>
          </cell>
          <cell r="X121">
            <v>0</v>
          </cell>
          <cell r="Y121">
            <v>0</v>
          </cell>
          <cell r="Z121" t="str">
            <v>ED</v>
          </cell>
          <cell r="AB121">
            <v>5912500</v>
          </cell>
        </row>
        <row r="122">
          <cell r="A122" t="str">
            <v>T-LDIG</v>
          </cell>
          <cell r="B122" t="str">
            <v>Liberty Digital, Inc.</v>
          </cell>
          <cell r="C122" t="str">
            <v>LDIG</v>
          </cell>
          <cell r="D122" t="str">
            <v>B</v>
          </cell>
          <cell r="E122">
            <v>23.3125</v>
          </cell>
          <cell r="F122">
            <v>-60000</v>
          </cell>
          <cell r="G122">
            <v>1398750</v>
          </cell>
          <cell r="H122">
            <v>44.573100666666654</v>
          </cell>
          <cell r="I122">
            <v>1275636.04</v>
          </cell>
          <cell r="J122">
            <v>10</v>
          </cell>
          <cell r="K122">
            <v>0.57104557640750675</v>
          </cell>
          <cell r="L122">
            <v>0.79874999999999996</v>
          </cell>
          <cell r="M122">
            <v>0</v>
          </cell>
          <cell r="N122">
            <v>0</v>
          </cell>
          <cell r="O122">
            <v>0</v>
          </cell>
          <cell r="P122" t="str">
            <v>INET</v>
          </cell>
          <cell r="Q122">
            <v>0</v>
          </cell>
          <cell r="R122">
            <v>875512.48</v>
          </cell>
          <cell r="S122">
            <v>-98437.5</v>
          </cell>
          <cell r="T122">
            <v>8</v>
          </cell>
          <cell r="V122" t="str">
            <v>SHORT</v>
          </cell>
          <cell r="W122" t="str">
            <v>Stock</v>
          </cell>
          <cell r="X122">
            <v>0</v>
          </cell>
          <cell r="Y122">
            <v>0</v>
          </cell>
          <cell r="Z122" t="str">
            <v>ED</v>
          </cell>
          <cell r="AB122">
            <v>1398750</v>
          </cell>
        </row>
        <row r="123">
          <cell r="A123" t="str">
            <v>T-MPPP</v>
          </cell>
          <cell r="B123" t="str">
            <v>MP3.Com</v>
          </cell>
          <cell r="C123" t="str">
            <v>MPPP</v>
          </cell>
          <cell r="D123" t="str">
            <v xml:space="preserve"> </v>
          </cell>
          <cell r="E123">
            <v>37.5625</v>
          </cell>
          <cell r="F123">
            <v>-99000</v>
          </cell>
          <cell r="G123">
            <v>3718687.5</v>
          </cell>
          <cell r="H123">
            <v>37.267530303030306</v>
          </cell>
          <cell r="I123">
            <v>-29202</v>
          </cell>
          <cell r="J123">
            <v>5</v>
          </cell>
          <cell r="K123">
            <v>0.86688851913477538</v>
          </cell>
          <cell r="L123">
            <v>3.2236875</v>
          </cell>
          <cell r="M123">
            <v>4.9984685281322062E-3</v>
          </cell>
          <cell r="N123">
            <v>1.0523492719048694E-2</v>
          </cell>
          <cell r="O123">
            <v>0</v>
          </cell>
          <cell r="P123" t="str">
            <v>INET</v>
          </cell>
          <cell r="Q123">
            <v>3718687.5</v>
          </cell>
          <cell r="R123">
            <v>-29201.999999999534</v>
          </cell>
          <cell r="S123">
            <v>-154687.5</v>
          </cell>
          <cell r="T123">
            <v>8</v>
          </cell>
          <cell r="V123" t="str">
            <v>SHORT</v>
          </cell>
          <cell r="W123" t="str">
            <v>Stock</v>
          </cell>
          <cell r="X123">
            <v>-3718687.5</v>
          </cell>
          <cell r="Y123">
            <v>0</v>
          </cell>
          <cell r="Z123" t="str">
            <v>ED</v>
          </cell>
          <cell r="AB123">
            <v>3718687.5</v>
          </cell>
        </row>
        <row r="124">
          <cell r="A124" t="str">
            <v>T-NDB</v>
          </cell>
          <cell r="B124" t="str">
            <v>National Discount Brokers</v>
          </cell>
          <cell r="C124" t="str">
            <v>NDB</v>
          </cell>
          <cell r="D124" t="str">
            <v xml:space="preserve"> </v>
          </cell>
          <cell r="E124">
            <v>26.4375</v>
          </cell>
          <cell r="F124">
            <v>-65000</v>
          </cell>
          <cell r="G124">
            <v>1718437.5</v>
          </cell>
          <cell r="H124">
            <v>34.925950153846159</v>
          </cell>
          <cell r="I124">
            <v>551749.25999999978</v>
          </cell>
          <cell r="J124">
            <v>15</v>
          </cell>
          <cell r="K124">
            <v>0.43262411347517732</v>
          </cell>
          <cell r="L124">
            <v>0.74343749999999997</v>
          </cell>
          <cell r="M124">
            <v>2.3098353280054289E-3</v>
          </cell>
          <cell r="N124">
            <v>4.8629965597782121E-3</v>
          </cell>
          <cell r="O124">
            <v>0</v>
          </cell>
          <cell r="P124" t="str">
            <v>INET</v>
          </cell>
          <cell r="Q124">
            <v>1718437.5</v>
          </cell>
          <cell r="R124">
            <v>551749.26</v>
          </cell>
          <cell r="S124">
            <v>134062.5</v>
          </cell>
          <cell r="T124">
            <v>8</v>
          </cell>
          <cell r="V124" t="str">
            <v>SHORT</v>
          </cell>
          <cell r="W124" t="str">
            <v>Stock</v>
          </cell>
          <cell r="X124">
            <v>-1718437.5</v>
          </cell>
          <cell r="Y124">
            <v>0</v>
          </cell>
          <cell r="Z124" t="str">
            <v>ED</v>
          </cell>
          <cell r="AB124">
            <v>1718437.5</v>
          </cell>
        </row>
        <row r="125">
          <cell r="A125" t="str">
            <v>T-PCLN2</v>
          </cell>
          <cell r="B125" t="str">
            <v>Priceline - Ed</v>
          </cell>
          <cell r="C125" t="str">
            <v>PCLN2</v>
          </cell>
          <cell r="D125" t="str">
            <v>B</v>
          </cell>
          <cell r="E125">
            <v>64.5</v>
          </cell>
          <cell r="F125">
            <v>-116000</v>
          </cell>
          <cell r="G125">
            <v>7482000</v>
          </cell>
          <cell r="H125">
            <v>125.93080077586204</v>
          </cell>
          <cell r="I125">
            <v>7125972.8899999969</v>
          </cell>
          <cell r="J125">
            <v>20</v>
          </cell>
          <cell r="K125">
            <v>0.68992248062015504</v>
          </cell>
          <cell r="L125">
            <v>5.1619999999999999</v>
          </cell>
          <cell r="M125">
            <v>0</v>
          </cell>
          <cell r="N125">
            <v>0</v>
          </cell>
          <cell r="O125">
            <v>0</v>
          </cell>
          <cell r="P125" t="str">
            <v>INET</v>
          </cell>
          <cell r="Q125">
            <v>0</v>
          </cell>
          <cell r="R125">
            <v>5358915.47</v>
          </cell>
          <cell r="S125">
            <v>-159000</v>
          </cell>
          <cell r="T125">
            <v>8</v>
          </cell>
          <cell r="V125" t="str">
            <v>SHORT</v>
          </cell>
          <cell r="W125" t="str">
            <v>Stock</v>
          </cell>
          <cell r="X125">
            <v>0</v>
          </cell>
          <cell r="Y125">
            <v>-539290.25855953235</v>
          </cell>
          <cell r="Z125" t="str">
            <v>ED</v>
          </cell>
          <cell r="AB125">
            <v>7482000</v>
          </cell>
        </row>
        <row r="126">
          <cell r="A126" t="str">
            <v>T-PIXR</v>
          </cell>
          <cell r="B126" t="str">
            <v>Pixar</v>
          </cell>
          <cell r="C126" t="str">
            <v>PIXR</v>
          </cell>
          <cell r="D126" t="str">
            <v>B</v>
          </cell>
          <cell r="E126">
            <v>37.625</v>
          </cell>
          <cell r="F126">
            <v>-200000</v>
          </cell>
          <cell r="G126">
            <v>7525000</v>
          </cell>
          <cell r="H126">
            <v>32.299088649999995</v>
          </cell>
          <cell r="I126">
            <v>-1065182.2700000005</v>
          </cell>
          <cell r="J126">
            <v>50</v>
          </cell>
          <cell r="K126">
            <v>-0.32890365448504982</v>
          </cell>
          <cell r="L126">
            <v>-2.4750000000000001</v>
          </cell>
          <cell r="M126">
            <v>0</v>
          </cell>
          <cell r="N126">
            <v>0</v>
          </cell>
          <cell r="O126">
            <v>0</v>
          </cell>
          <cell r="P126" t="str">
            <v>ENTM</v>
          </cell>
          <cell r="Q126">
            <v>0</v>
          </cell>
          <cell r="R126">
            <v>-12453.5</v>
          </cell>
          <cell r="S126">
            <v>68249.999999999942</v>
          </cell>
          <cell r="T126">
            <v>8</v>
          </cell>
          <cell r="V126" t="str">
            <v>SHORT</v>
          </cell>
          <cell r="W126" t="str">
            <v>Stock</v>
          </cell>
          <cell r="X126">
            <v>0</v>
          </cell>
          <cell r="Y126">
            <v>0</v>
          </cell>
          <cell r="Z126" t="str">
            <v>ED</v>
          </cell>
          <cell r="AB126">
            <v>7525000</v>
          </cell>
        </row>
        <row r="127">
          <cell r="A127" t="str">
            <v>T-PLA</v>
          </cell>
          <cell r="B127" t="str">
            <v>Playboy</v>
          </cell>
          <cell r="C127" t="str">
            <v>PLA</v>
          </cell>
          <cell r="D127" t="str">
            <v xml:space="preserve"> </v>
          </cell>
          <cell r="E127">
            <v>26.6875</v>
          </cell>
          <cell r="F127">
            <v>-40000</v>
          </cell>
          <cell r="G127">
            <v>1067500</v>
          </cell>
          <cell r="H127">
            <v>32.655134750000002</v>
          </cell>
          <cell r="I127">
            <v>238705.3899999999</v>
          </cell>
          <cell r="J127">
            <v>20</v>
          </cell>
          <cell r="K127">
            <v>0.25058548009367682</v>
          </cell>
          <cell r="L127">
            <v>0.26750000000000002</v>
          </cell>
          <cell r="M127">
            <v>1.4348786107413248E-3</v>
          </cell>
          <cell r="N127">
            <v>3.0209122109842467E-3</v>
          </cell>
          <cell r="O127">
            <v>0</v>
          </cell>
          <cell r="P127" t="str">
            <v>ENTM</v>
          </cell>
          <cell r="Q127">
            <v>1067500</v>
          </cell>
          <cell r="R127">
            <v>410365</v>
          </cell>
          <cell r="S127">
            <v>-57500</v>
          </cell>
          <cell r="T127">
            <v>8</v>
          </cell>
          <cell r="V127" t="str">
            <v>SHORT</v>
          </cell>
          <cell r="W127" t="str">
            <v>Stock</v>
          </cell>
          <cell r="X127">
            <v>-1067500</v>
          </cell>
          <cell r="Y127">
            <v>0</v>
          </cell>
          <cell r="Z127" t="str">
            <v>ED</v>
          </cell>
          <cell r="AB127">
            <v>1067500</v>
          </cell>
        </row>
        <row r="128">
          <cell r="A128" t="str">
            <v>T-TSATA</v>
          </cell>
          <cell r="B128" t="str">
            <v>TCI Satellite Entertainment</v>
          </cell>
          <cell r="C128" t="str">
            <v>TSATA</v>
          </cell>
          <cell r="D128" t="str">
            <v>B</v>
          </cell>
          <cell r="E128">
            <v>4</v>
          </cell>
          <cell r="F128">
            <v>-727000</v>
          </cell>
          <cell r="G128">
            <v>2908000</v>
          </cell>
          <cell r="H128">
            <v>6.1752203301237962</v>
          </cell>
          <cell r="I128">
            <v>1581385.1799999997</v>
          </cell>
          <cell r="J128">
            <v>55</v>
          </cell>
          <cell r="K128">
            <v>-12.75</v>
          </cell>
          <cell r="L128">
            <v>-37.076999999999998</v>
          </cell>
          <cell r="M128">
            <v>0</v>
          </cell>
          <cell r="N128">
            <v>0</v>
          </cell>
          <cell r="O128">
            <v>0</v>
          </cell>
          <cell r="P128" t="str">
            <v>ENTM</v>
          </cell>
          <cell r="Q128">
            <v>0</v>
          </cell>
          <cell r="R128">
            <v>107559.43000000063</v>
          </cell>
          <cell r="S128">
            <v>7812.5</v>
          </cell>
          <cell r="T128">
            <v>8</v>
          </cell>
          <cell r="V128" t="str">
            <v>SHORT</v>
          </cell>
          <cell r="W128" t="str">
            <v>Stock</v>
          </cell>
          <cell r="X128">
            <v>0</v>
          </cell>
          <cell r="Y128">
            <v>0</v>
          </cell>
          <cell r="Z128" t="str">
            <v>ED</v>
          </cell>
          <cell r="AB128">
            <v>2908000</v>
          </cell>
        </row>
        <row r="129">
          <cell r="A129" t="str">
            <v>T-UVN</v>
          </cell>
          <cell r="B129" t="str">
            <v>Univision</v>
          </cell>
          <cell r="C129" t="str">
            <v>UVN</v>
          </cell>
          <cell r="D129" t="str">
            <v>B</v>
          </cell>
          <cell r="E129">
            <v>81.375</v>
          </cell>
          <cell r="F129">
            <v>-115000</v>
          </cell>
          <cell r="G129">
            <v>9358125</v>
          </cell>
          <cell r="H129">
            <v>67.295142521739137</v>
          </cell>
          <cell r="I129">
            <v>-1619183.6099999994</v>
          </cell>
          <cell r="J129">
            <v>90</v>
          </cell>
          <cell r="K129">
            <v>-0.10599078341013825</v>
          </cell>
          <cell r="L129">
            <v>-0.99187499999999995</v>
          </cell>
          <cell r="M129">
            <v>0</v>
          </cell>
          <cell r="N129">
            <v>0</v>
          </cell>
          <cell r="O129">
            <v>0</v>
          </cell>
          <cell r="P129" t="str">
            <v>BROD</v>
          </cell>
          <cell r="Q129">
            <v>0</v>
          </cell>
          <cell r="R129">
            <v>1077189.1399999999</v>
          </cell>
          <cell r="S129">
            <v>-18750</v>
          </cell>
          <cell r="T129">
            <v>8</v>
          </cell>
          <cell r="V129" t="str">
            <v>SHORT</v>
          </cell>
          <cell r="W129" t="str">
            <v>Stock</v>
          </cell>
          <cell r="X129">
            <v>0</v>
          </cell>
          <cell r="Y129">
            <v>0</v>
          </cell>
          <cell r="Z129" t="str">
            <v>ED</v>
          </cell>
          <cell r="AB129">
            <v>9358125</v>
          </cell>
        </row>
        <row r="130">
          <cell r="A130" t="str">
            <v>T-WINK</v>
          </cell>
          <cell r="B130" t="str">
            <v>Wink Communications</v>
          </cell>
          <cell r="C130" t="str">
            <v>WINK</v>
          </cell>
          <cell r="D130" t="str">
            <v xml:space="preserve"> </v>
          </cell>
          <cell r="E130">
            <v>43.6875</v>
          </cell>
          <cell r="F130">
            <v>-80000</v>
          </cell>
          <cell r="G130">
            <v>3495000</v>
          </cell>
          <cell r="H130">
            <v>39.698294875000002</v>
          </cell>
          <cell r="I130">
            <v>-319136.41000000015</v>
          </cell>
          <cell r="J130">
            <v>10</v>
          </cell>
          <cell r="K130">
            <v>0.77110157367668097</v>
          </cell>
          <cell r="L130">
            <v>2.6949999999999998</v>
          </cell>
          <cell r="M130">
            <v>4.6977992923100051E-3</v>
          </cell>
          <cell r="N130">
            <v>9.890480728234138E-3</v>
          </cell>
          <cell r="O130">
            <v>0</v>
          </cell>
          <cell r="P130" t="str">
            <v>MEDA</v>
          </cell>
          <cell r="Q130">
            <v>3495000</v>
          </cell>
          <cell r="R130">
            <v>-319136.40999999997</v>
          </cell>
          <cell r="S130">
            <v>-111257.17</v>
          </cell>
          <cell r="T130">
            <v>8</v>
          </cell>
          <cell r="V130" t="str">
            <v>SHORT</v>
          </cell>
          <cell r="W130" t="str">
            <v>Stock</v>
          </cell>
          <cell r="X130">
            <v>-3495000</v>
          </cell>
          <cell r="Y130">
            <v>0</v>
          </cell>
          <cell r="Z130" t="str">
            <v>ED</v>
          </cell>
          <cell r="AB130">
            <v>3495000</v>
          </cell>
        </row>
        <row r="131">
          <cell r="A131" t="str">
            <v>T-WITC</v>
          </cell>
          <cell r="B131" t="str">
            <v>Wit Capital</v>
          </cell>
          <cell r="C131" t="str">
            <v>WITC</v>
          </cell>
          <cell r="D131" t="str">
            <v xml:space="preserve"> </v>
          </cell>
          <cell r="E131">
            <v>18.25</v>
          </cell>
          <cell r="F131">
            <v>-59000</v>
          </cell>
          <cell r="G131">
            <v>1076750</v>
          </cell>
          <cell r="H131">
            <v>33.976269830508471</v>
          </cell>
          <cell r="I131">
            <v>927849.91999999993</v>
          </cell>
          <cell r="J131">
            <v>10</v>
          </cell>
          <cell r="K131">
            <v>0.45205479452054792</v>
          </cell>
          <cell r="L131">
            <v>0.48675000000000002</v>
          </cell>
          <cell r="M131">
            <v>1.4473119851201137E-3</v>
          </cell>
          <cell r="N131">
            <v>3.047088733655539E-3</v>
          </cell>
          <cell r="O131">
            <v>0</v>
          </cell>
          <cell r="P131" t="str">
            <v>INET</v>
          </cell>
          <cell r="Q131">
            <v>1076750</v>
          </cell>
          <cell r="R131">
            <v>927849.92</v>
          </cell>
          <cell r="S131">
            <v>59000</v>
          </cell>
          <cell r="T131">
            <v>8</v>
          </cell>
          <cell r="V131" t="str">
            <v>SHORT</v>
          </cell>
          <cell r="W131" t="str">
            <v>Stock</v>
          </cell>
          <cell r="X131">
            <v>-1076750</v>
          </cell>
          <cell r="Y131">
            <v>0</v>
          </cell>
          <cell r="Z131" t="str">
            <v>ED</v>
          </cell>
          <cell r="AB131">
            <v>1076750</v>
          </cell>
        </row>
        <row r="132">
          <cell r="A132" t="str">
            <v>T-PUZ.KP</v>
          </cell>
          <cell r="B132" t="str">
            <v>PCLN Nov 1999 80 Calls</v>
          </cell>
          <cell r="C132" t="str">
            <v>PUZ.KP</v>
          </cell>
          <cell r="D132" t="str">
            <v xml:space="preserve"> </v>
          </cell>
          <cell r="E132">
            <v>3.875</v>
          </cell>
          <cell r="F132">
            <v>-1000</v>
          </cell>
          <cell r="G132">
            <v>387500</v>
          </cell>
          <cell r="H132">
            <v>6.0760213999999992</v>
          </cell>
          <cell r="I132">
            <v>220102.14</v>
          </cell>
          <cell r="J132">
            <v>0</v>
          </cell>
          <cell r="K132">
            <v>1</v>
          </cell>
          <cell r="L132">
            <v>0.38750000000000001</v>
          </cell>
          <cell r="M132">
            <v>0</v>
          </cell>
          <cell r="N132">
            <v>0</v>
          </cell>
          <cell r="O132">
            <v>8.3610892799927505E-2</v>
          </cell>
          <cell r="P132" t="str">
            <v>INET</v>
          </cell>
          <cell r="Q132">
            <v>0</v>
          </cell>
          <cell r="R132">
            <v>220102.14</v>
          </cell>
          <cell r="S132">
            <v>-12500</v>
          </cell>
          <cell r="T132">
            <v>6</v>
          </cell>
          <cell r="V132" t="str">
            <v>SHORT</v>
          </cell>
          <cell r="W132" t="str">
            <v>Call</v>
          </cell>
          <cell r="X132">
            <v>-539290.25855953235</v>
          </cell>
          <cell r="Y132">
            <v>0</v>
          </cell>
          <cell r="Z132" t="str">
            <v>ED</v>
          </cell>
          <cell r="AB132">
            <v>539290.25855953235</v>
          </cell>
        </row>
        <row r="133">
          <cell r="A133" t="str">
            <v>T-TQA.KD</v>
          </cell>
          <cell r="B133" t="str">
            <v>AMTD Nov 1999 20 Calls</v>
          </cell>
          <cell r="C133" t="str">
            <v>TQA.KD</v>
          </cell>
          <cell r="D133" t="str">
            <v xml:space="preserve"> </v>
          </cell>
          <cell r="E133">
            <v>2.0625</v>
          </cell>
          <cell r="F133">
            <v>-250</v>
          </cell>
          <cell r="G133">
            <v>51562.5</v>
          </cell>
          <cell r="H133">
            <v>5.9698000000000002</v>
          </cell>
          <cell r="I133">
            <v>97682.5</v>
          </cell>
          <cell r="J133">
            <v>0</v>
          </cell>
          <cell r="K133">
            <v>1</v>
          </cell>
          <cell r="L133">
            <v>5.1562499999999997E-2</v>
          </cell>
          <cell r="M133">
            <v>0</v>
          </cell>
          <cell r="N133">
            <v>0</v>
          </cell>
          <cell r="O133">
            <v>0.30903289148625324</v>
          </cell>
          <cell r="P133" t="str">
            <v>INET</v>
          </cell>
          <cell r="Q133">
            <v>0</v>
          </cell>
          <cell r="R133">
            <v>97682.5</v>
          </cell>
          <cell r="S133">
            <v>15625</v>
          </cell>
          <cell r="T133">
            <v>6</v>
          </cell>
          <cell r="V133" t="str">
            <v>SHORT</v>
          </cell>
          <cell r="W133" t="str">
            <v>Call</v>
          </cell>
          <cell r="X133">
            <v>-141961.98452649757</v>
          </cell>
          <cell r="Y133">
            <v>0</v>
          </cell>
          <cell r="Z133" t="str">
            <v>ED</v>
          </cell>
          <cell r="AB133">
            <v>141961.98452649757</v>
          </cell>
        </row>
        <row r="134">
          <cell r="A134" t="str">
            <v>T-ALK</v>
          </cell>
          <cell r="B134" t="str">
            <v>Alaska Air Group</v>
          </cell>
          <cell r="C134" t="str">
            <v>ALK</v>
          </cell>
          <cell r="D134" t="str">
            <v>B</v>
          </cell>
          <cell r="E134">
            <v>40.6875</v>
          </cell>
          <cell r="F134">
            <v>225000</v>
          </cell>
          <cell r="G134">
            <v>9154687.5</v>
          </cell>
          <cell r="H134">
            <v>17.976155555555554</v>
          </cell>
          <cell r="I134">
            <v>5110052.5</v>
          </cell>
          <cell r="J134">
            <v>40.6875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 t="str">
            <v>AIRL</v>
          </cell>
          <cell r="Q134">
            <v>0</v>
          </cell>
          <cell r="R134">
            <v>0</v>
          </cell>
          <cell r="S134">
            <v>0</v>
          </cell>
          <cell r="T134">
            <v>1</v>
          </cell>
          <cell r="V134" t="str">
            <v>LONG</v>
          </cell>
          <cell r="W134" t="str">
            <v>Stock</v>
          </cell>
          <cell r="X134">
            <v>0</v>
          </cell>
          <cell r="Y134">
            <v>0</v>
          </cell>
          <cell r="Z134" t="str">
            <v>PAUL</v>
          </cell>
          <cell r="AB134">
            <v>9154687.5</v>
          </cell>
        </row>
        <row r="135">
          <cell r="A135" t="str">
            <v>T-AMTR</v>
          </cell>
          <cell r="B135" t="str">
            <v>Amtran Inc.</v>
          </cell>
          <cell r="C135" t="str">
            <v>AMTR</v>
          </cell>
          <cell r="D135" t="str">
            <v xml:space="preserve"> </v>
          </cell>
          <cell r="E135">
            <v>18.75</v>
          </cell>
          <cell r="F135">
            <v>706000</v>
          </cell>
          <cell r="G135">
            <v>13237500</v>
          </cell>
          <cell r="H135">
            <v>15.056709036827195</v>
          </cell>
          <cell r="I135">
            <v>2607463.42</v>
          </cell>
          <cell r="J135">
            <v>28</v>
          </cell>
          <cell r="K135">
            <v>0.4933333333333334</v>
          </cell>
          <cell r="L135">
            <v>6.5305</v>
          </cell>
          <cell r="M135">
            <v>1.7793166847483173E-2</v>
          </cell>
          <cell r="N135">
            <v>3.7460726363376079E-2</v>
          </cell>
          <cell r="O135">
            <v>0</v>
          </cell>
          <cell r="P135" t="str">
            <v>AIRL</v>
          </cell>
          <cell r="Q135">
            <v>13237500</v>
          </cell>
          <cell r="R135">
            <v>-3965750</v>
          </cell>
          <cell r="S135">
            <v>-220625</v>
          </cell>
          <cell r="T135">
            <v>1</v>
          </cell>
          <cell r="V135" t="str">
            <v>LONG</v>
          </cell>
          <cell r="W135" t="str">
            <v>Stock</v>
          </cell>
          <cell r="X135">
            <v>13237500</v>
          </cell>
          <cell r="Y135">
            <v>0</v>
          </cell>
          <cell r="Z135" t="str">
            <v>PAUL</v>
          </cell>
          <cell r="AB135">
            <v>13237500</v>
          </cell>
        </row>
        <row r="136">
          <cell r="A136" t="str">
            <v>T-ASCA</v>
          </cell>
          <cell r="B136" t="str">
            <v>Ameristar Casinos, Inc.</v>
          </cell>
          <cell r="C136" t="str">
            <v>ASCA</v>
          </cell>
          <cell r="D136" t="str">
            <v xml:space="preserve"> </v>
          </cell>
          <cell r="E136">
            <v>3.6875</v>
          </cell>
          <cell r="F136">
            <v>7500</v>
          </cell>
          <cell r="G136">
            <v>27656.25</v>
          </cell>
          <cell r="H136">
            <v>3.0625</v>
          </cell>
          <cell r="I136">
            <v>4687.5</v>
          </cell>
          <cell r="J136">
            <v>7</v>
          </cell>
          <cell r="K136">
            <v>0.89830508474576276</v>
          </cell>
          <cell r="L136">
            <v>2.4843750000000001E-2</v>
          </cell>
          <cell r="M136">
            <v>3.7174109206852241E-5</v>
          </cell>
          <cell r="N136">
            <v>7.8264265419234735E-5</v>
          </cell>
          <cell r="O136">
            <v>0</v>
          </cell>
          <cell r="P136" t="str">
            <v>CASI</v>
          </cell>
          <cell r="Q136">
            <v>27656.25</v>
          </cell>
          <cell r="R136">
            <v>4687.5</v>
          </cell>
          <cell r="S136">
            <v>0</v>
          </cell>
          <cell r="T136">
            <v>1</v>
          </cell>
          <cell r="V136" t="str">
            <v>LONG</v>
          </cell>
          <cell r="W136" t="str">
            <v>Stock</v>
          </cell>
          <cell r="X136">
            <v>27656.25</v>
          </cell>
          <cell r="Y136">
            <v>0</v>
          </cell>
          <cell r="Z136" t="str">
            <v>PAUL</v>
          </cell>
          <cell r="AB136">
            <v>27656.25</v>
          </cell>
        </row>
        <row r="137">
          <cell r="A137" t="str">
            <v>T-CROS</v>
          </cell>
          <cell r="B137" t="str">
            <v>Crossmann Communities</v>
          </cell>
          <cell r="C137" t="str">
            <v>CROS</v>
          </cell>
          <cell r="D137" t="str">
            <v>B</v>
          </cell>
          <cell r="E137">
            <v>16.3125</v>
          </cell>
          <cell r="F137">
            <v>101000</v>
          </cell>
          <cell r="G137">
            <v>1647562.5</v>
          </cell>
          <cell r="H137">
            <v>4.1769801980198018</v>
          </cell>
          <cell r="I137">
            <v>1225687.5</v>
          </cell>
          <cell r="J137">
            <v>16.3125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 t="str">
            <v>FINL</v>
          </cell>
          <cell r="Q137">
            <v>0</v>
          </cell>
          <cell r="R137">
            <v>0</v>
          </cell>
          <cell r="S137">
            <v>0</v>
          </cell>
          <cell r="T137">
            <v>1</v>
          </cell>
          <cell r="V137" t="str">
            <v>LONG</v>
          </cell>
          <cell r="W137" t="str">
            <v>Stock</v>
          </cell>
          <cell r="X137">
            <v>0</v>
          </cell>
          <cell r="Y137">
            <v>0</v>
          </cell>
          <cell r="Z137" t="str">
            <v>PAUL</v>
          </cell>
          <cell r="AB137">
            <v>1647562.5</v>
          </cell>
        </row>
        <row r="138">
          <cell r="A138" t="str">
            <v>T-CTIX</v>
          </cell>
          <cell r="B138" t="str">
            <v>Cheap Tickets</v>
          </cell>
          <cell r="C138" t="str">
            <v>CTIX</v>
          </cell>
          <cell r="D138" t="str">
            <v>B</v>
          </cell>
          <cell r="E138">
            <v>32.375</v>
          </cell>
          <cell r="F138">
            <v>105000</v>
          </cell>
          <cell r="G138">
            <v>3399375</v>
          </cell>
          <cell r="H138">
            <v>43.3378259047619</v>
          </cell>
          <cell r="I138">
            <v>-1151096.7199999997</v>
          </cell>
          <cell r="J138">
            <v>20</v>
          </cell>
          <cell r="K138">
            <v>-0.38223938223938225</v>
          </cell>
          <cell r="L138">
            <v>-1.2993749999999999</v>
          </cell>
          <cell r="M138">
            <v>0</v>
          </cell>
          <cell r="N138">
            <v>0</v>
          </cell>
          <cell r="O138">
            <v>0</v>
          </cell>
          <cell r="P138" t="str">
            <v>INET</v>
          </cell>
          <cell r="Q138">
            <v>0</v>
          </cell>
          <cell r="R138">
            <v>-717971.72</v>
          </cell>
          <cell r="S138">
            <v>0</v>
          </cell>
          <cell r="T138">
            <v>1</v>
          </cell>
          <cell r="V138" t="str">
            <v>LONG</v>
          </cell>
          <cell r="W138" t="str">
            <v>Stock</v>
          </cell>
          <cell r="X138">
            <v>0</v>
          </cell>
          <cell r="Y138">
            <v>0</v>
          </cell>
          <cell r="Z138" t="str">
            <v>PAUL</v>
          </cell>
          <cell r="AB138">
            <v>3399375</v>
          </cell>
        </row>
        <row r="139">
          <cell r="A139" t="str">
            <v>T-GLC</v>
          </cell>
          <cell r="B139" t="str">
            <v>Galileo International</v>
          </cell>
          <cell r="C139" t="str">
            <v>GLC</v>
          </cell>
          <cell r="D139" t="str">
            <v>B</v>
          </cell>
          <cell r="E139">
            <v>40.25</v>
          </cell>
          <cell r="F139">
            <v>500000</v>
          </cell>
          <cell r="G139">
            <v>20125000</v>
          </cell>
          <cell r="H139">
            <v>27.159494020000004</v>
          </cell>
          <cell r="I139">
            <v>6545252.9899999984</v>
          </cell>
          <cell r="J139">
            <v>39</v>
          </cell>
          <cell r="K139">
            <v>-3.105590062111796E-2</v>
          </cell>
          <cell r="L139">
            <v>-0.625</v>
          </cell>
          <cell r="M139">
            <v>0</v>
          </cell>
          <cell r="N139">
            <v>0</v>
          </cell>
          <cell r="O139">
            <v>0</v>
          </cell>
          <cell r="P139" t="str">
            <v>INFO</v>
          </cell>
          <cell r="Q139">
            <v>0</v>
          </cell>
          <cell r="R139">
            <v>-794901.50000000373</v>
          </cell>
          <cell r="S139">
            <v>0</v>
          </cell>
          <cell r="T139">
            <v>1</v>
          </cell>
          <cell r="V139" t="str">
            <v>LONG</v>
          </cell>
          <cell r="W139" t="str">
            <v>Stock</v>
          </cell>
          <cell r="X139">
            <v>0</v>
          </cell>
          <cell r="Y139">
            <v>0</v>
          </cell>
          <cell r="Z139" t="str">
            <v>PAUL</v>
          </cell>
          <cell r="AB139">
            <v>20125000</v>
          </cell>
        </row>
        <row r="140">
          <cell r="A140" t="str">
            <v>T-HET</v>
          </cell>
          <cell r="B140" t="str">
            <v>Harrah's Entertainment</v>
          </cell>
          <cell r="C140" t="str">
            <v>HET</v>
          </cell>
          <cell r="D140" t="str">
            <v xml:space="preserve"> </v>
          </cell>
          <cell r="E140">
            <v>27.75</v>
          </cell>
          <cell r="F140">
            <v>408300</v>
          </cell>
          <cell r="G140">
            <v>11330325</v>
          </cell>
          <cell r="H140">
            <v>14.156119642419791</v>
          </cell>
          <cell r="I140">
            <v>5550381.3499999996</v>
          </cell>
          <cell r="J140">
            <v>29</v>
          </cell>
          <cell r="K140">
            <v>4.5045045045045029E-2</v>
          </cell>
          <cell r="L140">
            <v>0.51037500000000002</v>
          </cell>
          <cell r="M140">
            <v>1.5229640276578643E-2</v>
          </cell>
          <cell r="N140">
            <v>3.2063622620065652E-2</v>
          </cell>
          <cell r="O140">
            <v>0</v>
          </cell>
          <cell r="P140" t="str">
            <v>CASI</v>
          </cell>
          <cell r="Q140">
            <v>11330325</v>
          </cell>
          <cell r="R140">
            <v>2846800.02</v>
          </cell>
          <cell r="S140">
            <v>127593.75</v>
          </cell>
          <cell r="T140">
            <v>1</v>
          </cell>
          <cell r="V140" t="str">
            <v>LONG</v>
          </cell>
          <cell r="W140" t="str">
            <v>Stock</v>
          </cell>
          <cell r="X140">
            <v>11330325</v>
          </cell>
          <cell r="Y140">
            <v>0</v>
          </cell>
          <cell r="Z140" t="str">
            <v>PAUL</v>
          </cell>
          <cell r="AB140">
            <v>11330325</v>
          </cell>
        </row>
        <row r="141">
          <cell r="A141" t="str">
            <v>T-HPK</v>
          </cell>
          <cell r="B141" t="str">
            <v>Hollywood Park Inc</v>
          </cell>
          <cell r="C141" t="str">
            <v>HPK</v>
          </cell>
          <cell r="D141" t="str">
            <v xml:space="preserve"> </v>
          </cell>
          <cell r="E141">
            <v>15.375</v>
          </cell>
          <cell r="F141">
            <v>130000</v>
          </cell>
          <cell r="G141">
            <v>1998750</v>
          </cell>
          <cell r="H141">
            <v>15.081153846153846</v>
          </cell>
          <cell r="I141">
            <v>38200</v>
          </cell>
          <cell r="J141">
            <v>30</v>
          </cell>
          <cell r="K141">
            <v>0.95121951219512191</v>
          </cell>
          <cell r="L141">
            <v>1.9012500000000001</v>
          </cell>
          <cell r="M141">
            <v>2.6866169772545414E-3</v>
          </cell>
          <cell r="N141">
            <v>5.6562513177562182E-3</v>
          </cell>
          <cell r="O141">
            <v>0</v>
          </cell>
          <cell r="P141" t="str">
            <v>CASI</v>
          </cell>
          <cell r="Q141">
            <v>1998750</v>
          </cell>
          <cell r="R141">
            <v>38200</v>
          </cell>
          <cell r="S141">
            <v>38200</v>
          </cell>
          <cell r="T141">
            <v>1</v>
          </cell>
          <cell r="V141" t="str">
            <v>LONG</v>
          </cell>
          <cell r="W141" t="str">
            <v>Stock</v>
          </cell>
          <cell r="X141">
            <v>1998750</v>
          </cell>
          <cell r="Y141">
            <v>0</v>
          </cell>
          <cell r="Z141" t="str">
            <v>PAUL</v>
          </cell>
          <cell r="AB141">
            <v>1998750</v>
          </cell>
        </row>
        <row r="142">
          <cell r="A142" t="str">
            <v>T-INSUA</v>
          </cell>
          <cell r="B142" t="str">
            <v>Insituform Technologies</v>
          </cell>
          <cell r="C142" t="str">
            <v>INSUA</v>
          </cell>
          <cell r="D142" t="str">
            <v>B</v>
          </cell>
          <cell r="E142">
            <v>25</v>
          </cell>
          <cell r="F142">
            <v>412000</v>
          </cell>
          <cell r="G142">
            <v>10300000</v>
          </cell>
          <cell r="H142">
            <v>8.1399962621359236</v>
          </cell>
          <cell r="I142">
            <v>6946321.54</v>
          </cell>
          <cell r="J142">
            <v>21</v>
          </cell>
          <cell r="K142">
            <v>-0.16000000000000003</v>
          </cell>
          <cell r="L142">
            <v>-1.6479999999999999</v>
          </cell>
          <cell r="M142">
            <v>0</v>
          </cell>
          <cell r="N142">
            <v>0</v>
          </cell>
          <cell r="O142">
            <v>0</v>
          </cell>
          <cell r="P142" t="str">
            <v>INDL</v>
          </cell>
          <cell r="Q142">
            <v>0</v>
          </cell>
          <cell r="R142">
            <v>0</v>
          </cell>
          <cell r="S142">
            <v>0</v>
          </cell>
          <cell r="T142">
            <v>1</v>
          </cell>
          <cell r="V142" t="str">
            <v>LONG</v>
          </cell>
          <cell r="W142" t="str">
            <v>Stock</v>
          </cell>
          <cell r="X142">
            <v>0</v>
          </cell>
          <cell r="Y142">
            <v>0</v>
          </cell>
          <cell r="Z142" t="str">
            <v>PAUL</v>
          </cell>
          <cell r="AB142">
            <v>10300000</v>
          </cell>
        </row>
        <row r="143">
          <cell r="A143" t="str">
            <v>T-J</v>
          </cell>
          <cell r="B143" t="str">
            <v>Jackpot Enterprises, Inc.</v>
          </cell>
          <cell r="C143" t="str">
            <v>J</v>
          </cell>
          <cell r="D143" t="str">
            <v>B</v>
          </cell>
          <cell r="E143">
            <v>8.75</v>
          </cell>
          <cell r="F143">
            <v>72700</v>
          </cell>
          <cell r="G143">
            <v>636125</v>
          </cell>
          <cell r="H143">
            <v>7.7042596973865187</v>
          </cell>
          <cell r="I143">
            <v>76025.319999999949</v>
          </cell>
          <cell r="J143">
            <v>10.5</v>
          </cell>
          <cell r="K143">
            <v>0.19999999999999996</v>
          </cell>
          <cell r="L143">
            <v>0.127225</v>
          </cell>
          <cell r="M143">
            <v>0</v>
          </cell>
          <cell r="N143">
            <v>0</v>
          </cell>
          <cell r="O143">
            <v>0</v>
          </cell>
          <cell r="P143" t="str">
            <v>CASI</v>
          </cell>
          <cell r="Q143">
            <v>0</v>
          </cell>
          <cell r="R143">
            <v>9224.2500000000764</v>
          </cell>
          <cell r="S143">
            <v>0</v>
          </cell>
          <cell r="T143">
            <v>1</v>
          </cell>
          <cell r="V143" t="str">
            <v>LONG</v>
          </cell>
          <cell r="W143" t="str">
            <v>Stock</v>
          </cell>
          <cell r="X143">
            <v>0</v>
          </cell>
          <cell r="Y143">
            <v>0</v>
          </cell>
          <cell r="Z143" t="str">
            <v>PAUL</v>
          </cell>
          <cell r="AB143">
            <v>636125</v>
          </cell>
        </row>
        <row r="144">
          <cell r="A144" t="str">
            <v>T-MEH2</v>
          </cell>
          <cell r="B144" t="str">
            <v>Midwest Express Holdings, Paul</v>
          </cell>
          <cell r="C144" t="str">
            <v>MEH2</v>
          </cell>
          <cell r="D144" t="str">
            <v>B</v>
          </cell>
          <cell r="E144">
            <v>26.1875</v>
          </cell>
          <cell r="F144">
            <v>249900</v>
          </cell>
          <cell r="G144">
            <v>6544256.25</v>
          </cell>
          <cell r="H144">
            <v>26.92517591036415</v>
          </cell>
          <cell r="I144">
            <v>-184345.21000000089</v>
          </cell>
          <cell r="J144">
            <v>26.5</v>
          </cell>
          <cell r="K144">
            <v>1.193317422434359E-2</v>
          </cell>
          <cell r="L144">
            <v>7.8093750000000003E-2</v>
          </cell>
          <cell r="M144">
            <v>0</v>
          </cell>
          <cell r="N144">
            <v>0</v>
          </cell>
          <cell r="O144">
            <v>0</v>
          </cell>
          <cell r="P144" t="str">
            <v>AIRL</v>
          </cell>
          <cell r="Q144">
            <v>0</v>
          </cell>
          <cell r="R144">
            <v>3045348.8699999992</v>
          </cell>
          <cell r="S144">
            <v>52643.5</v>
          </cell>
          <cell r="T144">
            <v>1</v>
          </cell>
          <cell r="V144" t="str">
            <v>LONG</v>
          </cell>
          <cell r="W144" t="str">
            <v>Stock</v>
          </cell>
          <cell r="X144">
            <v>0</v>
          </cell>
          <cell r="Y144">
            <v>0</v>
          </cell>
          <cell r="Z144" t="str">
            <v>PAUL</v>
          </cell>
          <cell r="AB144">
            <v>6544256.25</v>
          </cell>
        </row>
        <row r="145">
          <cell r="A145" t="str">
            <v>T-MESA</v>
          </cell>
          <cell r="B145" t="str">
            <v>Mesa Airlines</v>
          </cell>
          <cell r="C145" t="str">
            <v>MESA</v>
          </cell>
          <cell r="D145" t="str">
            <v>B</v>
          </cell>
          <cell r="E145">
            <v>6.125</v>
          </cell>
          <cell r="F145">
            <v>520111</v>
          </cell>
          <cell r="G145">
            <v>3185679.875</v>
          </cell>
          <cell r="H145">
            <v>4.5504242171382643</v>
          </cell>
          <cell r="I145">
            <v>818954.18500000006</v>
          </cell>
          <cell r="J145">
            <v>6.125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 t="str">
            <v>AIRL</v>
          </cell>
          <cell r="Q145">
            <v>0</v>
          </cell>
          <cell r="R145">
            <v>0</v>
          </cell>
          <cell r="S145">
            <v>0</v>
          </cell>
          <cell r="T145">
            <v>1</v>
          </cell>
          <cell r="V145" t="str">
            <v>LONG</v>
          </cell>
          <cell r="W145" t="str">
            <v>Stock</v>
          </cell>
          <cell r="X145">
            <v>0</v>
          </cell>
          <cell r="Y145">
            <v>0</v>
          </cell>
          <cell r="Z145" t="str">
            <v>PAUL</v>
          </cell>
          <cell r="AB145">
            <v>3185679.875</v>
          </cell>
        </row>
        <row r="146">
          <cell r="A146" t="str">
            <v>T-MGRP</v>
          </cell>
          <cell r="B146" t="str">
            <v>Morton Industrial Group</v>
          </cell>
          <cell r="C146" t="str">
            <v>MGRP</v>
          </cell>
          <cell r="D146" t="str">
            <v xml:space="preserve"> </v>
          </cell>
          <cell r="E146">
            <v>4.125</v>
          </cell>
          <cell r="F146">
            <v>237000</v>
          </cell>
          <cell r="G146">
            <v>977625</v>
          </cell>
          <cell r="H146">
            <v>10.687179746835444</v>
          </cell>
          <cell r="I146">
            <v>-1555236.6</v>
          </cell>
          <cell r="J146">
            <v>11</v>
          </cell>
          <cell r="K146">
            <v>1.6666666666666665</v>
          </cell>
          <cell r="L146">
            <v>1.629375</v>
          </cell>
          <cell r="M146">
            <v>1.314073256979848E-3</v>
          </cell>
          <cell r="N146">
            <v>2.7665754569212875E-3</v>
          </cell>
          <cell r="O146">
            <v>0</v>
          </cell>
          <cell r="P146" t="str">
            <v>MANU</v>
          </cell>
          <cell r="Q146">
            <v>977625</v>
          </cell>
          <cell r="R146">
            <v>-740625</v>
          </cell>
          <cell r="S146">
            <v>-162937.5</v>
          </cell>
          <cell r="T146">
            <v>1</v>
          </cell>
          <cell r="V146" t="str">
            <v>LONG</v>
          </cell>
          <cell r="W146" t="str">
            <v>Stock</v>
          </cell>
          <cell r="X146">
            <v>977625</v>
          </cell>
          <cell r="Y146">
            <v>0</v>
          </cell>
          <cell r="Z146" t="str">
            <v>PAUL</v>
          </cell>
          <cell r="AB146">
            <v>977625</v>
          </cell>
        </row>
        <row r="147">
          <cell r="A147" t="str">
            <v>T-MPO</v>
          </cell>
          <cell r="B147" t="str">
            <v>Motive Power Industries</v>
          </cell>
          <cell r="C147" t="str">
            <v>MPO</v>
          </cell>
          <cell r="D147" t="str">
            <v>B</v>
          </cell>
          <cell r="E147">
            <v>11</v>
          </cell>
          <cell r="F147">
            <v>151650</v>
          </cell>
          <cell r="G147">
            <v>1668150</v>
          </cell>
          <cell r="H147">
            <v>6.509663699307616</v>
          </cell>
          <cell r="I147">
            <v>680959.5</v>
          </cell>
          <cell r="J147">
            <v>13.5</v>
          </cell>
          <cell r="K147">
            <v>0.22727272727272729</v>
          </cell>
          <cell r="L147">
            <v>0.37912499999999999</v>
          </cell>
          <cell r="M147">
            <v>0</v>
          </cell>
          <cell r="N147">
            <v>0</v>
          </cell>
          <cell r="O147">
            <v>0</v>
          </cell>
          <cell r="P147" t="str">
            <v>INDL</v>
          </cell>
          <cell r="Q147">
            <v>0</v>
          </cell>
          <cell r="R147">
            <v>-18.329999999841675</v>
          </cell>
          <cell r="S147">
            <v>0</v>
          </cell>
          <cell r="T147">
            <v>1</v>
          </cell>
          <cell r="V147" t="str">
            <v>LONG</v>
          </cell>
          <cell r="W147" t="str">
            <v>Stock</v>
          </cell>
          <cell r="X147">
            <v>0</v>
          </cell>
          <cell r="Y147">
            <v>0</v>
          </cell>
          <cell r="Z147" t="str">
            <v>PAUL</v>
          </cell>
          <cell r="AB147">
            <v>1668150</v>
          </cell>
        </row>
        <row r="148">
          <cell r="A148" t="str">
            <v>T-PCLN</v>
          </cell>
          <cell r="B148" t="str">
            <v>Priceline.com</v>
          </cell>
          <cell r="C148" t="str">
            <v>PCLN</v>
          </cell>
          <cell r="D148" t="str">
            <v>B</v>
          </cell>
          <cell r="E148">
            <v>64.5</v>
          </cell>
          <cell r="F148">
            <v>81000</v>
          </cell>
          <cell r="G148">
            <v>5224500</v>
          </cell>
          <cell r="H148">
            <v>99.873522222222221</v>
          </cell>
          <cell r="I148">
            <v>-2865255.3</v>
          </cell>
          <cell r="J148">
            <v>25</v>
          </cell>
          <cell r="K148">
            <v>-0.61240310077519378</v>
          </cell>
          <cell r="L148">
            <v>-3.1995</v>
          </cell>
          <cell r="M148">
            <v>0</v>
          </cell>
          <cell r="N148">
            <v>0</v>
          </cell>
          <cell r="O148">
            <v>0</v>
          </cell>
          <cell r="P148" t="str">
            <v>INET</v>
          </cell>
          <cell r="Q148">
            <v>0</v>
          </cell>
          <cell r="R148">
            <v>0</v>
          </cell>
          <cell r="S148">
            <v>0</v>
          </cell>
          <cell r="T148">
            <v>1</v>
          </cell>
          <cell r="V148" t="str">
            <v>LONG</v>
          </cell>
          <cell r="W148" t="str">
            <v>Stock</v>
          </cell>
          <cell r="X148">
            <v>0</v>
          </cell>
          <cell r="Y148">
            <v>0</v>
          </cell>
          <cell r="Z148" t="str">
            <v>PAUL</v>
          </cell>
          <cell r="AB148">
            <v>5224500</v>
          </cell>
        </row>
        <row r="149">
          <cell r="A149" t="str">
            <v>T-PIXR</v>
          </cell>
          <cell r="B149" t="str">
            <v>Pixar</v>
          </cell>
          <cell r="C149" t="str">
            <v>PIXR</v>
          </cell>
          <cell r="D149" t="str">
            <v>B</v>
          </cell>
          <cell r="E149">
            <v>37.625</v>
          </cell>
          <cell r="F149">
            <v>25450</v>
          </cell>
          <cell r="G149">
            <v>957556.25</v>
          </cell>
          <cell r="H149">
            <v>16.2362</v>
          </cell>
          <cell r="I149">
            <v>544344.96</v>
          </cell>
          <cell r="J149">
            <v>50</v>
          </cell>
          <cell r="K149">
            <v>0.32890365448504988</v>
          </cell>
          <cell r="L149">
            <v>0.31494375000000002</v>
          </cell>
          <cell r="M149">
            <v>0</v>
          </cell>
          <cell r="N149">
            <v>0</v>
          </cell>
          <cell r="O149">
            <v>0</v>
          </cell>
          <cell r="P149" t="str">
            <v>ENTM</v>
          </cell>
          <cell r="Q149">
            <v>0</v>
          </cell>
          <cell r="R149">
            <v>-12453.5</v>
          </cell>
          <cell r="S149">
            <v>68249.999999999942</v>
          </cell>
          <cell r="T149">
            <v>1</v>
          </cell>
          <cell r="V149" t="str">
            <v>LONG</v>
          </cell>
          <cell r="W149" t="str">
            <v>Stock</v>
          </cell>
          <cell r="X149">
            <v>0</v>
          </cell>
          <cell r="Y149">
            <v>0</v>
          </cell>
          <cell r="Z149" t="str">
            <v>PAUL</v>
          </cell>
          <cell r="AB149">
            <v>957556.25</v>
          </cell>
        </row>
        <row r="150">
          <cell r="A150" t="str">
            <v>T-POS</v>
          </cell>
          <cell r="B150" t="str">
            <v>Catalina Marketing</v>
          </cell>
          <cell r="C150" t="str">
            <v>POS</v>
          </cell>
          <cell r="D150" t="str">
            <v>B</v>
          </cell>
          <cell r="E150">
            <v>84.8125</v>
          </cell>
          <cell r="F150">
            <v>150000</v>
          </cell>
          <cell r="G150">
            <v>12721875</v>
          </cell>
          <cell r="H150">
            <v>26.138633333333335</v>
          </cell>
          <cell r="I150">
            <v>8801080</v>
          </cell>
          <cell r="J150">
            <v>84.8125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 t="str">
            <v>ADVT</v>
          </cell>
          <cell r="Q150">
            <v>0</v>
          </cell>
          <cell r="R150">
            <v>0</v>
          </cell>
          <cell r="S150">
            <v>0</v>
          </cell>
          <cell r="T150">
            <v>1</v>
          </cell>
          <cell r="V150" t="str">
            <v>LONG</v>
          </cell>
          <cell r="W150" t="str">
            <v>Stock</v>
          </cell>
          <cell r="X150">
            <v>0</v>
          </cell>
          <cell r="Y150">
            <v>0</v>
          </cell>
          <cell r="Z150" t="str">
            <v>PAUL</v>
          </cell>
          <cell r="AB150">
            <v>12721875</v>
          </cell>
        </row>
        <row r="151">
          <cell r="A151" t="str">
            <v>T-STN.SWAP</v>
          </cell>
          <cell r="B151" t="str">
            <v>Station Casinos $5 1/8 5/17/00 Swap</v>
          </cell>
          <cell r="C151" t="str">
            <v>STN.SWAP</v>
          </cell>
          <cell r="D151" t="str">
            <v xml:space="preserve"> </v>
          </cell>
          <cell r="E151">
            <v>23.25</v>
          </cell>
          <cell r="F151">
            <v>2615000</v>
          </cell>
          <cell r="G151">
            <v>60798750</v>
          </cell>
          <cell r="H151">
            <v>5.125</v>
          </cell>
          <cell r="I151">
            <v>47396875</v>
          </cell>
          <cell r="J151">
            <v>27</v>
          </cell>
          <cell r="K151">
            <v>0.16129032258064524</v>
          </cell>
          <cell r="L151">
            <v>9.8062500000000004</v>
          </cell>
          <cell r="M151">
            <v>0.15351642628255652</v>
          </cell>
          <cell r="N151">
            <v>0.32320479465788277</v>
          </cell>
          <cell r="O151">
            <v>0</v>
          </cell>
          <cell r="P151" t="str">
            <v>CASI</v>
          </cell>
          <cell r="Q151">
            <v>114210905.25</v>
          </cell>
          <cell r="R151">
            <v>7518125</v>
          </cell>
          <cell r="S151">
            <v>2288125</v>
          </cell>
          <cell r="T151">
            <v>1</v>
          </cell>
          <cell r="V151" t="str">
            <v>LONG</v>
          </cell>
          <cell r="W151" t="str">
            <v>Stock</v>
          </cell>
          <cell r="X151">
            <v>60798750</v>
          </cell>
          <cell r="Y151">
            <v>53412155.25</v>
          </cell>
          <cell r="Z151" t="str">
            <v>PAUL</v>
          </cell>
          <cell r="AB151">
            <v>60798750</v>
          </cell>
        </row>
        <row r="152">
          <cell r="A152" t="str">
            <v>T-STN</v>
          </cell>
          <cell r="B152" t="str">
            <v>Station Casinos</v>
          </cell>
          <cell r="C152" t="str">
            <v>STN</v>
          </cell>
          <cell r="D152" t="str">
            <v xml:space="preserve"> </v>
          </cell>
          <cell r="E152">
            <v>23.25</v>
          </cell>
          <cell r="F152">
            <v>2297297</v>
          </cell>
          <cell r="G152">
            <v>53412155.25</v>
          </cell>
          <cell r="H152">
            <v>9.5918988924810336</v>
          </cell>
          <cell r="I152">
            <v>31376714.699999999</v>
          </cell>
          <cell r="J152">
            <v>27</v>
          </cell>
          <cell r="K152">
            <v>0.16129032258064524</v>
          </cell>
          <cell r="L152">
            <v>8.6148637499999996</v>
          </cell>
          <cell r="M152">
            <v>0</v>
          </cell>
          <cell r="N152">
            <v>0</v>
          </cell>
          <cell r="O152">
            <v>0</v>
          </cell>
          <cell r="P152" t="str">
            <v>CASI</v>
          </cell>
          <cell r="Q152">
            <v>0</v>
          </cell>
          <cell r="R152">
            <v>6604728.875</v>
          </cell>
          <cell r="S152">
            <v>2010134.875</v>
          </cell>
          <cell r="T152">
            <v>1</v>
          </cell>
          <cell r="V152" t="str">
            <v>LONG</v>
          </cell>
          <cell r="W152" t="str">
            <v>Stock</v>
          </cell>
          <cell r="X152">
            <v>53412155.25</v>
          </cell>
          <cell r="Y152">
            <v>0</v>
          </cell>
          <cell r="Z152" t="str">
            <v>PAUL</v>
          </cell>
          <cell r="AB152">
            <v>53412155.25</v>
          </cell>
        </row>
        <row r="153">
          <cell r="A153" t="str">
            <v>T-TRVL</v>
          </cell>
          <cell r="B153" t="str">
            <v>Travel Services International</v>
          </cell>
          <cell r="C153" t="str">
            <v>TRVL</v>
          </cell>
          <cell r="D153" t="str">
            <v xml:space="preserve"> </v>
          </cell>
          <cell r="E153">
            <v>11.5</v>
          </cell>
          <cell r="F153">
            <v>1322500</v>
          </cell>
          <cell r="G153">
            <v>15208750</v>
          </cell>
          <cell r="H153">
            <v>11.125581081285445</v>
          </cell>
          <cell r="I153">
            <v>495169.01999999955</v>
          </cell>
          <cell r="J153">
            <v>25</v>
          </cell>
          <cell r="K153">
            <v>1.1739130434782608</v>
          </cell>
          <cell r="L153">
            <v>17.853750000000002</v>
          </cell>
          <cell r="M153">
            <v>2.0442819738746721E-2</v>
          </cell>
          <cell r="N153">
            <v>4.3039155586704132E-2</v>
          </cell>
          <cell r="O153">
            <v>0</v>
          </cell>
          <cell r="P153" t="str">
            <v>ENTM</v>
          </cell>
          <cell r="Q153">
            <v>15208750</v>
          </cell>
          <cell r="R153">
            <v>-682428.57</v>
          </cell>
          <cell r="S153">
            <v>330625</v>
          </cell>
          <cell r="T153">
            <v>1</v>
          </cell>
          <cell r="V153" t="str">
            <v>LONG</v>
          </cell>
          <cell r="W153" t="str">
            <v>Stock</v>
          </cell>
          <cell r="X153">
            <v>15208750</v>
          </cell>
          <cell r="Y153">
            <v>0</v>
          </cell>
          <cell r="Z153" t="str">
            <v>PAUL</v>
          </cell>
          <cell r="AB153">
            <v>15208750</v>
          </cell>
        </row>
        <row r="154">
          <cell r="A154" t="str">
            <v>T-TSG</v>
          </cell>
          <cell r="B154" t="str">
            <v>Sabre Group</v>
          </cell>
          <cell r="C154" t="str">
            <v>TSG</v>
          </cell>
          <cell r="D154" t="str">
            <v>B</v>
          </cell>
          <cell r="E154">
            <v>43</v>
          </cell>
          <cell r="F154">
            <v>500000</v>
          </cell>
          <cell r="G154">
            <v>21500000</v>
          </cell>
          <cell r="H154">
            <v>33.98553296</v>
          </cell>
          <cell r="I154">
            <v>4507233.5199999996</v>
          </cell>
          <cell r="J154">
            <v>43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 t="str">
            <v>INFO</v>
          </cell>
          <cell r="Q154">
            <v>0</v>
          </cell>
          <cell r="R154">
            <v>0</v>
          </cell>
          <cell r="S154">
            <v>0</v>
          </cell>
          <cell r="T154">
            <v>1</v>
          </cell>
          <cell r="V154" t="str">
            <v>LONG</v>
          </cell>
          <cell r="W154" t="str">
            <v>Stock</v>
          </cell>
          <cell r="X154">
            <v>0</v>
          </cell>
          <cell r="Y154">
            <v>0</v>
          </cell>
          <cell r="Z154" t="str">
            <v>PAUL</v>
          </cell>
          <cell r="AB154">
            <v>21500000</v>
          </cell>
        </row>
        <row r="155">
          <cell r="A155" t="str">
            <v>T-ALK</v>
          </cell>
          <cell r="B155" t="str">
            <v>Alaska Air Group</v>
          </cell>
          <cell r="C155" t="str">
            <v>ALK</v>
          </cell>
          <cell r="D155" t="str">
            <v>B</v>
          </cell>
          <cell r="E155">
            <v>40.6875</v>
          </cell>
          <cell r="F155">
            <v>-225000</v>
          </cell>
          <cell r="G155">
            <v>9154687.5</v>
          </cell>
          <cell r="H155">
            <v>27.654742933333335</v>
          </cell>
          <cell r="I155">
            <v>-2932370.34</v>
          </cell>
          <cell r="J155">
            <v>40.6875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 t="str">
            <v>AIRL</v>
          </cell>
          <cell r="Q155">
            <v>0</v>
          </cell>
          <cell r="R155">
            <v>0</v>
          </cell>
          <cell r="S155">
            <v>0</v>
          </cell>
          <cell r="T155">
            <v>8</v>
          </cell>
          <cell r="V155" t="str">
            <v>SHORT</v>
          </cell>
          <cell r="W155" t="str">
            <v>Stock</v>
          </cell>
          <cell r="X155">
            <v>0</v>
          </cell>
          <cell r="Y155">
            <v>0</v>
          </cell>
          <cell r="Z155" t="str">
            <v>PAUL</v>
          </cell>
          <cell r="AB155">
            <v>9154687.5</v>
          </cell>
        </row>
        <row r="156">
          <cell r="A156" t="str">
            <v>T-CROS</v>
          </cell>
          <cell r="B156" t="str">
            <v>Crossmann Communities</v>
          </cell>
          <cell r="C156" t="str">
            <v>CROS</v>
          </cell>
          <cell r="D156" t="str">
            <v>B</v>
          </cell>
          <cell r="E156">
            <v>16.3125</v>
          </cell>
          <cell r="F156">
            <v>-101000</v>
          </cell>
          <cell r="G156">
            <v>1647562.5</v>
          </cell>
          <cell r="H156">
            <v>13.923201881188119</v>
          </cell>
          <cell r="I156">
            <v>-241319.1100000001</v>
          </cell>
          <cell r="J156">
            <v>16.3125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 t="str">
            <v>FINL</v>
          </cell>
          <cell r="Q156">
            <v>0</v>
          </cell>
          <cell r="R156">
            <v>0</v>
          </cell>
          <cell r="S156">
            <v>0</v>
          </cell>
          <cell r="T156">
            <v>8</v>
          </cell>
          <cell r="V156" t="str">
            <v>SHORT</v>
          </cell>
          <cell r="W156" t="str">
            <v>Stock</v>
          </cell>
          <cell r="X156">
            <v>0</v>
          </cell>
          <cell r="Y156">
            <v>0</v>
          </cell>
          <cell r="Z156" t="str">
            <v>PAUL</v>
          </cell>
          <cell r="AB156">
            <v>1647562.5</v>
          </cell>
        </row>
        <row r="157">
          <cell r="A157" t="str">
            <v>T-CTIX</v>
          </cell>
          <cell r="B157" t="str">
            <v>Cheap Tickets</v>
          </cell>
          <cell r="C157" t="str">
            <v>CTIX</v>
          </cell>
          <cell r="D157" t="str">
            <v>B</v>
          </cell>
          <cell r="E157">
            <v>32.375</v>
          </cell>
          <cell r="F157">
            <v>-105000</v>
          </cell>
          <cell r="G157">
            <v>3399375</v>
          </cell>
          <cell r="H157">
            <v>31.80805228571429</v>
          </cell>
          <cell r="I157">
            <v>-59529.509999999776</v>
          </cell>
          <cell r="J157">
            <v>20</v>
          </cell>
          <cell r="K157">
            <v>0.38223938223938225</v>
          </cell>
          <cell r="L157">
            <v>1.2993749999999999</v>
          </cell>
          <cell r="M157">
            <v>0</v>
          </cell>
          <cell r="N157">
            <v>0</v>
          </cell>
          <cell r="O157">
            <v>0</v>
          </cell>
          <cell r="P157" t="str">
            <v>INET</v>
          </cell>
          <cell r="Q157">
            <v>0</v>
          </cell>
          <cell r="R157">
            <v>-717971.72</v>
          </cell>
          <cell r="S157">
            <v>0</v>
          </cell>
          <cell r="T157">
            <v>8</v>
          </cell>
          <cell r="V157" t="str">
            <v>SHORT</v>
          </cell>
          <cell r="W157" t="str">
            <v>Stock</v>
          </cell>
          <cell r="X157">
            <v>0</v>
          </cell>
          <cell r="Y157">
            <v>0</v>
          </cell>
          <cell r="Z157" t="str">
            <v>PAUL</v>
          </cell>
          <cell r="AB157">
            <v>3399375</v>
          </cell>
        </row>
        <row r="158">
          <cell r="A158" t="str">
            <v>T-GLC</v>
          </cell>
          <cell r="B158" t="str">
            <v>Galileo International</v>
          </cell>
          <cell r="C158" t="str">
            <v>GLC</v>
          </cell>
          <cell r="D158" t="str">
            <v>B</v>
          </cell>
          <cell r="E158">
            <v>40.25</v>
          </cell>
          <cell r="F158">
            <v>-500000</v>
          </cell>
          <cell r="G158">
            <v>20125000</v>
          </cell>
          <cell r="H158">
            <v>48.52554065999999</v>
          </cell>
          <cell r="I158">
            <v>4137770.3299999945</v>
          </cell>
          <cell r="J158">
            <v>39</v>
          </cell>
          <cell r="K158">
            <v>3.1055900621118012E-2</v>
          </cell>
          <cell r="L158">
            <v>0.625</v>
          </cell>
          <cell r="M158">
            <v>0</v>
          </cell>
          <cell r="N158">
            <v>0</v>
          </cell>
          <cell r="O158">
            <v>0</v>
          </cell>
          <cell r="P158" t="str">
            <v>INFO</v>
          </cell>
          <cell r="Q158">
            <v>0</v>
          </cell>
          <cell r="R158">
            <v>-794901.50000000373</v>
          </cell>
          <cell r="S158">
            <v>0</v>
          </cell>
          <cell r="T158">
            <v>8</v>
          </cell>
          <cell r="V158" t="str">
            <v>SHORT</v>
          </cell>
          <cell r="W158" t="str">
            <v>Stock</v>
          </cell>
          <cell r="X158">
            <v>0</v>
          </cell>
          <cell r="Y158">
            <v>0</v>
          </cell>
          <cell r="Z158" t="str">
            <v>PAUL</v>
          </cell>
          <cell r="AB158">
            <v>20125000</v>
          </cell>
        </row>
        <row r="159">
          <cell r="A159" t="str">
            <v>T-INSUA</v>
          </cell>
          <cell r="B159" t="str">
            <v>Insituform Technologies</v>
          </cell>
          <cell r="C159" t="str">
            <v>INSUA</v>
          </cell>
          <cell r="D159" t="str">
            <v>B</v>
          </cell>
          <cell r="E159">
            <v>25</v>
          </cell>
          <cell r="F159">
            <v>-412000</v>
          </cell>
          <cell r="G159">
            <v>10300000</v>
          </cell>
          <cell r="H159">
            <v>17.715236359223301</v>
          </cell>
          <cell r="I159">
            <v>-3001322.62</v>
          </cell>
          <cell r="J159">
            <v>21</v>
          </cell>
          <cell r="K159">
            <v>0.16</v>
          </cell>
          <cell r="L159">
            <v>1.6479999999999999</v>
          </cell>
          <cell r="M159">
            <v>0</v>
          </cell>
          <cell r="N159">
            <v>0</v>
          </cell>
          <cell r="O159">
            <v>0</v>
          </cell>
          <cell r="P159" t="str">
            <v>INDL</v>
          </cell>
          <cell r="Q159">
            <v>0</v>
          </cell>
          <cell r="R159">
            <v>0</v>
          </cell>
          <cell r="S159">
            <v>0</v>
          </cell>
          <cell r="T159">
            <v>8</v>
          </cell>
          <cell r="V159" t="str">
            <v>SHORT</v>
          </cell>
          <cell r="W159" t="str">
            <v>Stock</v>
          </cell>
          <cell r="X159">
            <v>0</v>
          </cell>
          <cell r="Y159">
            <v>0</v>
          </cell>
          <cell r="Z159" t="str">
            <v>PAUL</v>
          </cell>
          <cell r="AB159">
            <v>10300000</v>
          </cell>
        </row>
        <row r="160">
          <cell r="A160" t="str">
            <v>T-JAZ</v>
          </cell>
          <cell r="B160" t="str">
            <v>JCC Holding Company</v>
          </cell>
          <cell r="C160" t="str">
            <v>JAZ</v>
          </cell>
          <cell r="D160" t="str">
            <v xml:space="preserve"> </v>
          </cell>
          <cell r="E160">
            <v>8.125</v>
          </cell>
          <cell r="F160">
            <v>-40800</v>
          </cell>
          <cell r="G160">
            <v>331500</v>
          </cell>
          <cell r="H160">
            <v>8.2002389705882361</v>
          </cell>
          <cell r="I160">
            <v>3069.75</v>
          </cell>
          <cell r="J160">
            <v>2</v>
          </cell>
          <cell r="K160">
            <v>0.75384615384615383</v>
          </cell>
          <cell r="L160">
            <v>0.24990000000000001</v>
          </cell>
          <cell r="M160">
            <v>4.4558525476416785E-4</v>
          </cell>
          <cell r="N160">
            <v>9.3810997465225085E-4</v>
          </cell>
          <cell r="O160">
            <v>0</v>
          </cell>
          <cell r="P160" t="str">
            <v>CASI</v>
          </cell>
          <cell r="Q160">
            <v>331500</v>
          </cell>
          <cell r="R160">
            <v>3069.7500000000582</v>
          </cell>
          <cell r="S160">
            <v>0</v>
          </cell>
          <cell r="T160">
            <v>8</v>
          </cell>
          <cell r="V160" t="str">
            <v>SHORT</v>
          </cell>
          <cell r="W160" t="str">
            <v>Stock</v>
          </cell>
          <cell r="X160">
            <v>-331500</v>
          </cell>
          <cell r="Y160">
            <v>0</v>
          </cell>
          <cell r="Z160" t="str">
            <v>PAUL</v>
          </cell>
          <cell r="AB160">
            <v>331500</v>
          </cell>
        </row>
        <row r="161">
          <cell r="A161" t="str">
            <v>T-J</v>
          </cell>
          <cell r="B161" t="str">
            <v>Jackpot Enterprises, Inc.</v>
          </cell>
          <cell r="C161" t="str">
            <v>J</v>
          </cell>
          <cell r="D161" t="str">
            <v>B</v>
          </cell>
          <cell r="E161">
            <v>8.75</v>
          </cell>
          <cell r="F161">
            <v>-72700</v>
          </cell>
          <cell r="G161">
            <v>636125</v>
          </cell>
          <cell r="H161">
            <v>8.431835625859696</v>
          </cell>
          <cell r="I161">
            <v>-23130.550000000047</v>
          </cell>
          <cell r="J161">
            <v>10.5</v>
          </cell>
          <cell r="K161">
            <v>-0.2</v>
          </cell>
          <cell r="L161">
            <v>-0.127225</v>
          </cell>
          <cell r="M161">
            <v>0</v>
          </cell>
          <cell r="N161">
            <v>0</v>
          </cell>
          <cell r="O161">
            <v>0</v>
          </cell>
          <cell r="P161" t="str">
            <v>CASI</v>
          </cell>
          <cell r="Q161">
            <v>0</v>
          </cell>
          <cell r="R161">
            <v>9224.2500000000764</v>
          </cell>
          <cell r="S161">
            <v>0</v>
          </cell>
          <cell r="T161">
            <v>8</v>
          </cell>
          <cell r="V161" t="str">
            <v>SHORT</v>
          </cell>
          <cell r="W161" t="str">
            <v>Stock</v>
          </cell>
          <cell r="X161">
            <v>0</v>
          </cell>
          <cell r="Y161">
            <v>0</v>
          </cell>
          <cell r="Z161" t="str">
            <v>PAUL</v>
          </cell>
          <cell r="AB161">
            <v>636125</v>
          </cell>
        </row>
        <row r="162">
          <cell r="A162" t="str">
            <v>T-MEH2</v>
          </cell>
          <cell r="B162" t="str">
            <v>Midwest Express Holdings, Paul</v>
          </cell>
          <cell r="C162" t="str">
            <v>MEH2</v>
          </cell>
          <cell r="D162" t="str">
            <v>B</v>
          </cell>
          <cell r="E162">
            <v>26.1875</v>
          </cell>
          <cell r="F162">
            <v>-404900</v>
          </cell>
          <cell r="G162">
            <v>10603318.75</v>
          </cell>
          <cell r="H162">
            <v>31.0311967893307</v>
          </cell>
          <cell r="I162">
            <v>1961212.83</v>
          </cell>
          <cell r="J162">
            <v>26.5</v>
          </cell>
          <cell r="K162">
            <v>-1.1933174224343675E-2</v>
          </cell>
          <cell r="L162">
            <v>-0.12653125000000001</v>
          </cell>
          <cell r="M162">
            <v>0</v>
          </cell>
          <cell r="N162">
            <v>0</v>
          </cell>
          <cell r="O162">
            <v>0</v>
          </cell>
          <cell r="P162" t="str">
            <v>AIRL</v>
          </cell>
          <cell r="Q162">
            <v>0</v>
          </cell>
          <cell r="R162">
            <v>3045348.8699999992</v>
          </cell>
          <cell r="S162">
            <v>52643.5</v>
          </cell>
          <cell r="T162">
            <v>8</v>
          </cell>
          <cell r="V162" t="str">
            <v>SHORT</v>
          </cell>
          <cell r="W162" t="str">
            <v>Stock</v>
          </cell>
          <cell r="X162">
            <v>0</v>
          </cell>
          <cell r="Y162">
            <v>0</v>
          </cell>
          <cell r="Z162" t="str">
            <v>PAUL</v>
          </cell>
          <cell r="AB162">
            <v>10603318.75</v>
          </cell>
        </row>
        <row r="163">
          <cell r="A163" t="str">
            <v>T-MESA</v>
          </cell>
          <cell r="B163" t="str">
            <v>Mesa Airlines</v>
          </cell>
          <cell r="C163" t="str">
            <v>MESA</v>
          </cell>
          <cell r="D163" t="str">
            <v>B</v>
          </cell>
          <cell r="E163">
            <v>6.125</v>
          </cell>
          <cell r="F163">
            <v>-520111</v>
          </cell>
          <cell r="G163">
            <v>3185679.875</v>
          </cell>
          <cell r="H163">
            <v>7.6920445443376506</v>
          </cell>
          <cell r="I163">
            <v>815037.10499999998</v>
          </cell>
          <cell r="J163">
            <v>6.125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 t="str">
            <v>AIRL</v>
          </cell>
          <cell r="Q163">
            <v>0</v>
          </cell>
          <cell r="R163">
            <v>0</v>
          </cell>
          <cell r="S163">
            <v>0</v>
          </cell>
          <cell r="T163">
            <v>8</v>
          </cell>
          <cell r="V163" t="str">
            <v>SHORT</v>
          </cell>
          <cell r="W163" t="str">
            <v>Stock</v>
          </cell>
          <cell r="X163">
            <v>0</v>
          </cell>
          <cell r="Y163">
            <v>0</v>
          </cell>
          <cell r="Z163" t="str">
            <v>PAUL</v>
          </cell>
          <cell r="AB163">
            <v>3185679.875</v>
          </cell>
        </row>
        <row r="164">
          <cell r="A164" t="str">
            <v>T-MPO</v>
          </cell>
          <cell r="B164" t="str">
            <v>Motive Power Industries</v>
          </cell>
          <cell r="C164" t="str">
            <v>MPO</v>
          </cell>
          <cell r="D164" t="str">
            <v>B</v>
          </cell>
          <cell r="E164">
            <v>11</v>
          </cell>
          <cell r="F164">
            <v>-151650</v>
          </cell>
          <cell r="G164">
            <v>1668150</v>
          </cell>
          <cell r="H164">
            <v>11.636444642268382</v>
          </cell>
          <cell r="I164">
            <v>96516.830000000075</v>
          </cell>
          <cell r="J164">
            <v>13.5</v>
          </cell>
          <cell r="K164">
            <v>-0.22727272727272727</v>
          </cell>
          <cell r="L164">
            <v>-0.37912499999999999</v>
          </cell>
          <cell r="M164">
            <v>0</v>
          </cell>
          <cell r="N164">
            <v>0</v>
          </cell>
          <cell r="O164">
            <v>0</v>
          </cell>
          <cell r="P164" t="str">
            <v>INDL</v>
          </cell>
          <cell r="Q164">
            <v>0</v>
          </cell>
          <cell r="R164">
            <v>-18.329999999841675</v>
          </cell>
          <cell r="S164">
            <v>0</v>
          </cell>
          <cell r="T164">
            <v>8</v>
          </cell>
          <cell r="V164" t="str">
            <v>SHORT</v>
          </cell>
          <cell r="W164" t="str">
            <v>Stock</v>
          </cell>
          <cell r="X164">
            <v>0</v>
          </cell>
          <cell r="Y164">
            <v>0</v>
          </cell>
          <cell r="Z164" t="str">
            <v>PAUL</v>
          </cell>
          <cell r="AB164">
            <v>1668150</v>
          </cell>
        </row>
        <row r="165">
          <cell r="A165" t="str">
            <v>T-PCLN</v>
          </cell>
          <cell r="B165" t="str">
            <v>Priceline.com</v>
          </cell>
          <cell r="C165" t="str">
            <v>PCLN</v>
          </cell>
          <cell r="D165" t="str">
            <v>B</v>
          </cell>
          <cell r="E165">
            <v>64.5</v>
          </cell>
          <cell r="F165">
            <v>-81000</v>
          </cell>
          <cell r="G165">
            <v>5224500</v>
          </cell>
          <cell r="H165">
            <v>118.66093493827164</v>
          </cell>
          <cell r="I165">
            <v>4387035.7300000023</v>
          </cell>
          <cell r="J165">
            <v>25</v>
          </cell>
          <cell r="K165">
            <v>0.61240310077519378</v>
          </cell>
          <cell r="L165">
            <v>3.1995</v>
          </cell>
          <cell r="M165">
            <v>0</v>
          </cell>
          <cell r="N165">
            <v>0</v>
          </cell>
          <cell r="O165">
            <v>0</v>
          </cell>
          <cell r="P165" t="str">
            <v>INET</v>
          </cell>
          <cell r="Q165">
            <v>0</v>
          </cell>
          <cell r="R165">
            <v>0</v>
          </cell>
          <cell r="S165">
            <v>0</v>
          </cell>
          <cell r="T165">
            <v>8</v>
          </cell>
          <cell r="V165" t="str">
            <v>SHORT</v>
          </cell>
          <cell r="W165" t="str">
            <v>Stock</v>
          </cell>
          <cell r="X165">
            <v>0</v>
          </cell>
          <cell r="Y165">
            <v>0</v>
          </cell>
          <cell r="Z165" t="str">
            <v>PAUL</v>
          </cell>
          <cell r="AB165">
            <v>5224500</v>
          </cell>
        </row>
        <row r="166">
          <cell r="A166" t="str">
            <v>T-PIXR</v>
          </cell>
          <cell r="B166" t="str">
            <v>Pixar</v>
          </cell>
          <cell r="C166" t="str">
            <v>PIXR</v>
          </cell>
          <cell r="D166" t="str">
            <v>B</v>
          </cell>
          <cell r="E166">
            <v>37.625</v>
          </cell>
          <cell r="F166">
            <v>-25450</v>
          </cell>
          <cell r="G166">
            <v>957556.25</v>
          </cell>
          <cell r="H166">
            <v>27.606482514734772</v>
          </cell>
          <cell r="I166">
            <v>-254971.27000000002</v>
          </cell>
          <cell r="J166">
            <v>50</v>
          </cell>
          <cell r="K166">
            <v>-0.32890365448504982</v>
          </cell>
          <cell r="L166">
            <v>-0.31494375000000002</v>
          </cell>
          <cell r="M166">
            <v>0</v>
          </cell>
          <cell r="N166">
            <v>0</v>
          </cell>
          <cell r="O166">
            <v>0</v>
          </cell>
          <cell r="P166" t="str">
            <v>ENTM</v>
          </cell>
          <cell r="Q166">
            <v>0</v>
          </cell>
          <cell r="R166">
            <v>-12453.5</v>
          </cell>
          <cell r="S166">
            <v>68249.999999999942</v>
          </cell>
          <cell r="T166">
            <v>8</v>
          </cell>
          <cell r="V166" t="str">
            <v>SHORT</v>
          </cell>
          <cell r="W166" t="str">
            <v>Stock</v>
          </cell>
          <cell r="X166">
            <v>0</v>
          </cell>
          <cell r="Y166">
            <v>0</v>
          </cell>
          <cell r="Z166" t="str">
            <v>PAUL</v>
          </cell>
          <cell r="AB166">
            <v>957556.25</v>
          </cell>
        </row>
        <row r="167">
          <cell r="A167" t="str">
            <v>T-POS</v>
          </cell>
          <cell r="B167" t="str">
            <v>Catalina Marketing</v>
          </cell>
          <cell r="C167" t="str">
            <v>POS</v>
          </cell>
          <cell r="D167" t="str">
            <v>B</v>
          </cell>
          <cell r="E167">
            <v>84.8125</v>
          </cell>
          <cell r="F167">
            <v>-150000</v>
          </cell>
          <cell r="G167">
            <v>12721875</v>
          </cell>
          <cell r="H167">
            <v>37.541909866666671</v>
          </cell>
          <cell r="I167">
            <v>-7090588.5199999996</v>
          </cell>
          <cell r="J167">
            <v>84.8125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 t="str">
            <v>ADVT</v>
          </cell>
          <cell r="Q167">
            <v>0</v>
          </cell>
          <cell r="R167">
            <v>0</v>
          </cell>
          <cell r="S167">
            <v>0</v>
          </cell>
          <cell r="T167">
            <v>8</v>
          </cell>
          <cell r="V167" t="str">
            <v>SHORT</v>
          </cell>
          <cell r="W167" t="str">
            <v>Stock</v>
          </cell>
          <cell r="X167">
            <v>0</v>
          </cell>
          <cell r="Y167">
            <v>0</v>
          </cell>
          <cell r="Z167" t="str">
            <v>PAUL</v>
          </cell>
          <cell r="AB167">
            <v>12721875</v>
          </cell>
        </row>
        <row r="168">
          <cell r="A168" t="str">
            <v>T-PSON</v>
          </cell>
          <cell r="B168" t="str">
            <v>Paul-Son Gaming</v>
          </cell>
          <cell r="C168" t="str">
            <v>PSON</v>
          </cell>
          <cell r="D168" t="str">
            <v xml:space="preserve"> </v>
          </cell>
          <cell r="E168">
            <v>5.5625</v>
          </cell>
          <cell r="F168">
            <v>-53340</v>
          </cell>
          <cell r="G168">
            <v>296703.75</v>
          </cell>
          <cell r="H168">
            <v>19.987244844394453</v>
          </cell>
          <cell r="I168">
            <v>769415.8899999999</v>
          </cell>
          <cell r="J168">
            <v>5</v>
          </cell>
          <cell r="K168">
            <v>0.10112359550561797</v>
          </cell>
          <cell r="L168">
            <v>3.0003749999999999E-2</v>
          </cell>
          <cell r="M168">
            <v>3.98813924685472E-4</v>
          </cell>
          <cell r="N168">
            <v>8.3964026362512152E-4</v>
          </cell>
          <cell r="O168">
            <v>0</v>
          </cell>
          <cell r="P168" t="str">
            <v>MANU</v>
          </cell>
          <cell r="Q168">
            <v>296703.75</v>
          </cell>
          <cell r="R168">
            <v>183356.25</v>
          </cell>
          <cell r="S168">
            <v>-3333.75</v>
          </cell>
          <cell r="T168">
            <v>8</v>
          </cell>
          <cell r="V168" t="str">
            <v>SHORT</v>
          </cell>
          <cell r="W168" t="str">
            <v>Stock</v>
          </cell>
          <cell r="X168">
            <v>-296703.75</v>
          </cell>
          <cell r="Y168">
            <v>0</v>
          </cell>
          <cell r="Z168" t="str">
            <v>PAUL</v>
          </cell>
          <cell r="AB168">
            <v>296703.75</v>
          </cell>
        </row>
        <row r="169">
          <cell r="A169" t="str">
            <v>T-THQI</v>
          </cell>
          <cell r="B169" t="str">
            <v>THQ Inc.</v>
          </cell>
          <cell r="C169" t="str">
            <v>THQI</v>
          </cell>
          <cell r="D169" t="str">
            <v xml:space="preserve"> </v>
          </cell>
          <cell r="E169">
            <v>43.125</v>
          </cell>
          <cell r="F169">
            <v>-1685000</v>
          </cell>
          <cell r="G169">
            <v>72665625</v>
          </cell>
          <cell r="H169">
            <v>33.082554848664692</v>
          </cell>
          <cell r="I169">
            <v>-16921520.079999998</v>
          </cell>
          <cell r="J169">
            <v>14.5</v>
          </cell>
          <cell r="K169">
            <v>0.663768115942029</v>
          </cell>
          <cell r="L169">
            <v>48.233125000000001</v>
          </cell>
          <cell r="M169">
            <v>9.7673396766885315E-2</v>
          </cell>
          <cell r="N169">
            <v>0.20563604110660624</v>
          </cell>
          <cell r="O169">
            <v>0</v>
          </cell>
          <cell r="P169" t="str">
            <v>SOFT</v>
          </cell>
          <cell r="Q169">
            <v>72665625</v>
          </cell>
          <cell r="R169">
            <v>-17324185.079999991</v>
          </cell>
          <cell r="S169">
            <v>-105312.5</v>
          </cell>
          <cell r="T169">
            <v>8</v>
          </cell>
          <cell r="V169" t="str">
            <v>SHORT</v>
          </cell>
          <cell r="W169" t="str">
            <v>Stock</v>
          </cell>
          <cell r="X169">
            <v>-72665625</v>
          </cell>
          <cell r="Y169">
            <v>0</v>
          </cell>
          <cell r="Z169" t="str">
            <v>PAUL</v>
          </cell>
          <cell r="AB169">
            <v>72665625</v>
          </cell>
        </row>
        <row r="170">
          <cell r="A170" t="str">
            <v>T-TSG</v>
          </cell>
          <cell r="B170" t="str">
            <v>Sabre Group</v>
          </cell>
          <cell r="C170" t="str">
            <v>TSG</v>
          </cell>
          <cell r="D170" t="str">
            <v>B</v>
          </cell>
          <cell r="E170">
            <v>43</v>
          </cell>
          <cell r="F170">
            <v>-500000</v>
          </cell>
          <cell r="G170">
            <v>21500000</v>
          </cell>
          <cell r="H170">
            <v>63.122290679999992</v>
          </cell>
          <cell r="I170">
            <v>10061145.339999996</v>
          </cell>
          <cell r="J170">
            <v>43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 t="str">
            <v>INFO</v>
          </cell>
          <cell r="Q170">
            <v>0</v>
          </cell>
          <cell r="R170">
            <v>0</v>
          </cell>
          <cell r="S170">
            <v>0</v>
          </cell>
          <cell r="T170">
            <v>8</v>
          </cell>
          <cell r="V170" t="str">
            <v>SHORT</v>
          </cell>
          <cell r="W170" t="str">
            <v>Stock</v>
          </cell>
          <cell r="X170">
            <v>0</v>
          </cell>
          <cell r="Y170">
            <v>0</v>
          </cell>
          <cell r="Z170" t="str">
            <v>PAUL</v>
          </cell>
          <cell r="AB170">
            <v>21500000</v>
          </cell>
        </row>
        <row r="171">
          <cell r="A171" t="str">
            <v>T-VLNC</v>
          </cell>
          <cell r="B171" t="str">
            <v xml:space="preserve">Valence Technology  </v>
          </cell>
          <cell r="C171" t="str">
            <v>VLNC</v>
          </cell>
          <cell r="D171" t="str">
            <v xml:space="preserve"> </v>
          </cell>
          <cell r="E171">
            <v>4.6875</v>
          </cell>
          <cell r="F171">
            <v>-200000</v>
          </cell>
          <cell r="G171">
            <v>937500</v>
          </cell>
          <cell r="H171">
            <v>7.1469774499999987</v>
          </cell>
          <cell r="I171">
            <v>491895.49</v>
          </cell>
          <cell r="J171">
            <v>3</v>
          </cell>
          <cell r="K171">
            <v>0.36</v>
          </cell>
          <cell r="L171">
            <v>0.33750000000000002</v>
          </cell>
          <cell r="M171">
            <v>1.2601392951475335E-3</v>
          </cell>
          <cell r="N171">
            <v>2.6530259464147368E-3</v>
          </cell>
          <cell r="O171">
            <v>0</v>
          </cell>
          <cell r="P171" t="str">
            <v>TECH</v>
          </cell>
          <cell r="Q171">
            <v>937500</v>
          </cell>
          <cell r="R171">
            <v>537500</v>
          </cell>
          <cell r="S171">
            <v>-12500</v>
          </cell>
          <cell r="T171">
            <v>8</v>
          </cell>
          <cell r="V171" t="str">
            <v>SHORT</v>
          </cell>
          <cell r="W171" t="str">
            <v>Stock</v>
          </cell>
          <cell r="X171">
            <v>-937500</v>
          </cell>
          <cell r="Y171">
            <v>0</v>
          </cell>
          <cell r="Z171" t="str">
            <v>PAUL</v>
          </cell>
          <cell r="AB171">
            <v>937500</v>
          </cell>
        </row>
        <row r="172">
          <cell r="A172" t="str">
            <v>T-WPACQ</v>
          </cell>
          <cell r="B172" t="str">
            <v>Western Pacific Airlines</v>
          </cell>
          <cell r="C172" t="str">
            <v>WPACQ</v>
          </cell>
          <cell r="D172" t="str">
            <v xml:space="preserve"> </v>
          </cell>
          <cell r="E172">
            <v>2.5999999999999999E-2</v>
          </cell>
          <cell r="F172">
            <v>-169700</v>
          </cell>
          <cell r="G172">
            <v>4412.2</v>
          </cell>
          <cell r="H172">
            <v>14.464031526222746</v>
          </cell>
          <cell r="I172">
            <v>2450133.9499999997</v>
          </cell>
          <cell r="J172">
            <v>0</v>
          </cell>
          <cell r="K172">
            <v>1</v>
          </cell>
          <cell r="L172">
            <v>4.4121999999999998E-3</v>
          </cell>
          <cell r="M172">
            <v>5.9306523712532772E-6</v>
          </cell>
          <cell r="N172">
            <v>1.2486059819489174E-5</v>
          </cell>
          <cell r="O172">
            <v>0</v>
          </cell>
          <cell r="P172" t="str">
            <v>AIRL</v>
          </cell>
          <cell r="Q172">
            <v>4412.2</v>
          </cell>
          <cell r="R172">
            <v>7466.7999999998137</v>
          </cell>
          <cell r="S172">
            <v>0</v>
          </cell>
          <cell r="T172">
            <v>8</v>
          </cell>
          <cell r="V172" t="str">
            <v>SHORT</v>
          </cell>
          <cell r="W172" t="str">
            <v>Stock</v>
          </cell>
          <cell r="X172">
            <v>-4412.2</v>
          </cell>
          <cell r="Y172">
            <v>0</v>
          </cell>
          <cell r="Z172" t="str">
            <v>PAUL</v>
          </cell>
          <cell r="AB172">
            <v>4412.2</v>
          </cell>
        </row>
        <row r="173">
          <cell r="A173" t="str">
            <v>T-AMR.WL</v>
          </cell>
          <cell r="B173" t="str">
            <v>AMR Nov 1999 60 Puts</v>
          </cell>
          <cell r="C173" t="str">
            <v>AMR.WL</v>
          </cell>
          <cell r="D173" t="str">
            <v xml:space="preserve"> </v>
          </cell>
          <cell r="E173">
            <v>6.25</v>
          </cell>
          <cell r="F173">
            <v>-2000</v>
          </cell>
          <cell r="G173">
            <v>1250000</v>
          </cell>
          <cell r="H173">
            <v>4.7823395499999997</v>
          </cell>
          <cell r="I173">
            <v>-293532.08999999997</v>
          </cell>
          <cell r="J173">
            <v>0</v>
          </cell>
          <cell r="K173">
            <v>1</v>
          </cell>
          <cell r="L173">
            <v>1.25</v>
          </cell>
          <cell r="M173">
            <v>8.3991364182404941E-3</v>
          </cell>
          <cell r="N173">
            <v>1.768306641247952E-2</v>
          </cell>
          <cell r="O173">
            <v>0.53293532224300977</v>
          </cell>
          <cell r="P173" t="str">
            <v>AIRL</v>
          </cell>
          <cell r="Q173">
            <v>6248666.6532992888</v>
          </cell>
          <cell r="R173">
            <v>-293532.09000000003</v>
          </cell>
          <cell r="S173">
            <v>-50000</v>
          </cell>
          <cell r="T173">
            <v>4</v>
          </cell>
          <cell r="V173" t="str">
            <v>SHORT</v>
          </cell>
          <cell r="W173" t="str">
            <v>Put</v>
          </cell>
          <cell r="X173">
            <v>6248666.6532992888</v>
          </cell>
          <cell r="Y173">
            <v>0</v>
          </cell>
          <cell r="Z173" t="str">
            <v>PAUL</v>
          </cell>
          <cell r="AB173">
            <v>6248666.6532992888</v>
          </cell>
        </row>
        <row r="174">
          <cell r="A174" t="str">
            <v>T-TSG.WH</v>
          </cell>
          <cell r="B174" t="str">
            <v>TSG Nov 1999 40 Puts</v>
          </cell>
          <cell r="C174" t="str">
            <v>TSG.WH</v>
          </cell>
          <cell r="D174" t="str">
            <v xml:space="preserve"> </v>
          </cell>
          <cell r="E174">
            <v>2</v>
          </cell>
          <cell r="F174">
            <v>-1000</v>
          </cell>
          <cell r="G174">
            <v>200000</v>
          </cell>
          <cell r="H174">
            <v>3.2198915999999995</v>
          </cell>
          <cell r="I174">
            <v>121989.15999999997</v>
          </cell>
          <cell r="J174">
            <v>0</v>
          </cell>
          <cell r="K174">
            <v>1</v>
          </cell>
          <cell r="L174">
            <v>0.2</v>
          </cell>
          <cell r="M174">
            <v>1.6578408496049012E-3</v>
          </cell>
          <cell r="N174">
            <v>3.490324288723267E-3</v>
          </cell>
          <cell r="O174">
            <v>0.28683167094627748</v>
          </cell>
          <cell r="P174" t="str">
            <v>INFO</v>
          </cell>
          <cell r="Q174">
            <v>1233376.1850689931</v>
          </cell>
          <cell r="R174">
            <v>121989.16</v>
          </cell>
          <cell r="S174">
            <v>-25000</v>
          </cell>
          <cell r="T174">
            <v>4</v>
          </cell>
          <cell r="V174" t="str">
            <v>SHORT</v>
          </cell>
          <cell r="W174" t="str">
            <v>Put</v>
          </cell>
          <cell r="X174">
            <v>1233376.1850689931</v>
          </cell>
          <cell r="Y174">
            <v>0</v>
          </cell>
          <cell r="Z174" t="str">
            <v>PAUL</v>
          </cell>
          <cell r="AB174">
            <v>1233376.1850689931</v>
          </cell>
        </row>
        <row r="175">
          <cell r="A175" t="str">
            <v>T-ALLY.SWAP</v>
          </cell>
          <cell r="B175" t="str">
            <v>ALLY $2 9/16 6/5/2000 Swap</v>
          </cell>
          <cell r="C175" t="str">
            <v>ALLY.SWAP</v>
          </cell>
          <cell r="D175" t="str">
            <v xml:space="preserve"> </v>
          </cell>
          <cell r="E175">
            <v>7.96875</v>
          </cell>
          <cell r="F175">
            <v>165500</v>
          </cell>
          <cell r="G175">
            <v>1318828.125</v>
          </cell>
          <cell r="H175">
            <v>8.9687642900302116</v>
          </cell>
          <cell r="I175">
            <v>-165502.36499999999</v>
          </cell>
          <cell r="J175">
            <v>5</v>
          </cell>
          <cell r="K175">
            <v>-0.37254901960784315</v>
          </cell>
          <cell r="L175">
            <v>-0.491328125</v>
          </cell>
          <cell r="M175">
            <v>1.7727009534487927E-3</v>
          </cell>
          <cell r="N175">
            <v>3.7321442501189309E-3</v>
          </cell>
          <cell r="O175">
            <v>0</v>
          </cell>
          <cell r="P175" t="str">
            <v>MANU</v>
          </cell>
          <cell r="Q175">
            <v>1318828.125</v>
          </cell>
          <cell r="R175">
            <v>1004112.5549999999</v>
          </cell>
          <cell r="S175">
            <v>67234.375</v>
          </cell>
          <cell r="T175">
            <v>1</v>
          </cell>
          <cell r="V175" t="str">
            <v>LONG</v>
          </cell>
          <cell r="W175" t="str">
            <v>Stock</v>
          </cell>
          <cell r="X175">
            <v>1318828.125</v>
          </cell>
          <cell r="Y175">
            <v>0</v>
          </cell>
          <cell r="Z175" t="str">
            <v>RICK</v>
          </cell>
          <cell r="AB175">
            <v>1318828.125</v>
          </cell>
        </row>
        <row r="176">
          <cell r="A176" t="str">
            <v>T-BERW</v>
          </cell>
          <cell r="B176" t="str">
            <v>Beringer Wines</v>
          </cell>
          <cell r="C176" t="str">
            <v>BERW</v>
          </cell>
          <cell r="D176" t="str">
            <v>B</v>
          </cell>
          <cell r="E176">
            <v>41.0625</v>
          </cell>
          <cell r="F176">
            <v>50100</v>
          </cell>
          <cell r="G176">
            <v>2057231.25</v>
          </cell>
          <cell r="H176">
            <v>38.327151097804389</v>
          </cell>
          <cell r="I176">
            <v>137040.97999999998</v>
          </cell>
          <cell r="J176">
            <v>41.0625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 t="str">
            <v>FOOD</v>
          </cell>
          <cell r="Q176">
            <v>0</v>
          </cell>
          <cell r="R176">
            <v>47429.129999993427</v>
          </cell>
          <cell r="S176">
            <v>0</v>
          </cell>
          <cell r="T176">
            <v>1</v>
          </cell>
          <cell r="V176" t="str">
            <v>LONG</v>
          </cell>
          <cell r="W176" t="str">
            <v>Stock</v>
          </cell>
          <cell r="X176">
            <v>0</v>
          </cell>
          <cell r="Y176">
            <v>0</v>
          </cell>
          <cell r="Z176" t="str">
            <v>RICK</v>
          </cell>
          <cell r="AB176">
            <v>2057231.25</v>
          </cell>
        </row>
        <row r="177">
          <cell r="A177" t="str">
            <v>T-BLE2</v>
          </cell>
          <cell r="B177" t="str">
            <v>Bolle Inc.</v>
          </cell>
          <cell r="C177" t="str">
            <v>BLE2</v>
          </cell>
          <cell r="D177" t="str">
            <v xml:space="preserve"> </v>
          </cell>
          <cell r="E177">
            <v>2.875</v>
          </cell>
          <cell r="F177">
            <v>195000</v>
          </cell>
          <cell r="G177">
            <v>560625</v>
          </cell>
          <cell r="H177">
            <v>5.2660256410256414</v>
          </cell>
          <cell r="I177">
            <v>-466250</v>
          </cell>
          <cell r="J177">
            <v>4</v>
          </cell>
          <cell r="K177">
            <v>0.39130434782608692</v>
          </cell>
          <cell r="L177">
            <v>0.21937499999999999</v>
          </cell>
          <cell r="M177">
            <v>7.5356329849822501E-4</v>
          </cell>
          <cell r="N177">
            <v>1.5865095159560126E-3</v>
          </cell>
          <cell r="O177">
            <v>0</v>
          </cell>
          <cell r="P177" t="str">
            <v>RETA</v>
          </cell>
          <cell r="Q177">
            <v>560625</v>
          </cell>
          <cell r="R177">
            <v>24375</v>
          </cell>
          <cell r="S177">
            <v>12187.5</v>
          </cell>
          <cell r="T177">
            <v>1</v>
          </cell>
          <cell r="V177" t="str">
            <v>LONG</v>
          </cell>
          <cell r="W177" t="str">
            <v>Stock</v>
          </cell>
          <cell r="X177">
            <v>560625</v>
          </cell>
          <cell r="Y177">
            <v>0</v>
          </cell>
          <cell r="Z177" t="str">
            <v>RICK</v>
          </cell>
          <cell r="AB177">
            <v>560625</v>
          </cell>
        </row>
        <row r="178">
          <cell r="A178" t="str">
            <v>T-BYD</v>
          </cell>
          <cell r="B178" t="str">
            <v>Boyd Gaming Corp.</v>
          </cell>
          <cell r="C178" t="str">
            <v>BYD</v>
          </cell>
          <cell r="D178" t="str">
            <v>B</v>
          </cell>
          <cell r="E178">
            <v>6</v>
          </cell>
          <cell r="F178">
            <v>41700</v>
          </cell>
          <cell r="G178">
            <v>250200</v>
          </cell>
          <cell r="H178">
            <v>8.5398081534772174</v>
          </cell>
          <cell r="I178">
            <v>-105910</v>
          </cell>
          <cell r="J178">
            <v>6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 t="str">
            <v>CASI</v>
          </cell>
          <cell r="Q178">
            <v>0</v>
          </cell>
          <cell r="R178">
            <v>0</v>
          </cell>
          <cell r="S178">
            <v>0</v>
          </cell>
          <cell r="T178">
            <v>1</v>
          </cell>
          <cell r="V178" t="str">
            <v>LONG</v>
          </cell>
          <cell r="W178" t="str">
            <v>Stock</v>
          </cell>
          <cell r="X178">
            <v>0</v>
          </cell>
          <cell r="Y178">
            <v>0</v>
          </cell>
          <cell r="Z178" t="str">
            <v>RICK</v>
          </cell>
          <cell r="AB178">
            <v>250200</v>
          </cell>
        </row>
        <row r="179">
          <cell r="A179" t="str">
            <v>T-CHDN</v>
          </cell>
          <cell r="B179" t="str">
            <v>Churchill Downs</v>
          </cell>
          <cell r="C179" t="str">
            <v>CHDN</v>
          </cell>
          <cell r="D179" t="str">
            <v xml:space="preserve"> </v>
          </cell>
          <cell r="E179">
            <v>23.125</v>
          </cell>
          <cell r="F179">
            <v>55000</v>
          </cell>
          <cell r="G179">
            <v>1271875</v>
          </cell>
          <cell r="H179">
            <v>28.954545454545453</v>
          </cell>
          <cell r="I179">
            <v>-320625</v>
          </cell>
          <cell r="J179">
            <v>40</v>
          </cell>
          <cell r="K179">
            <v>0.72972972972972983</v>
          </cell>
          <cell r="L179">
            <v>0.92812499999999998</v>
          </cell>
          <cell r="M179">
            <v>1.7095889770834872E-3</v>
          </cell>
          <cell r="N179">
            <v>3.5992718673026596E-3</v>
          </cell>
          <cell r="O179">
            <v>0</v>
          </cell>
          <cell r="P179" t="str">
            <v>ENTM</v>
          </cell>
          <cell r="Q179">
            <v>1271875</v>
          </cell>
          <cell r="R179">
            <v>-320625</v>
          </cell>
          <cell r="S179">
            <v>-13750</v>
          </cell>
          <cell r="T179">
            <v>1</v>
          </cell>
          <cell r="V179" t="str">
            <v>LONG</v>
          </cell>
          <cell r="W179" t="str">
            <v>Stock</v>
          </cell>
          <cell r="X179">
            <v>1271875</v>
          </cell>
          <cell r="Y179">
            <v>0</v>
          </cell>
          <cell r="Z179" t="str">
            <v>RICK</v>
          </cell>
          <cell r="AB179">
            <v>1271875</v>
          </cell>
        </row>
        <row r="180">
          <cell r="A180" t="str">
            <v>T-CKR</v>
          </cell>
          <cell r="B180" t="str">
            <v>CKE Restaurants</v>
          </cell>
          <cell r="C180" t="str">
            <v>CKR</v>
          </cell>
          <cell r="D180" t="str">
            <v xml:space="preserve"> </v>
          </cell>
          <cell r="E180">
            <v>7.25</v>
          </cell>
          <cell r="F180">
            <v>131200</v>
          </cell>
          <cell r="G180">
            <v>951200</v>
          </cell>
          <cell r="H180">
            <v>10.113452743902439</v>
          </cell>
          <cell r="I180">
            <v>-375685</v>
          </cell>
          <cell r="J180">
            <v>25</v>
          </cell>
          <cell r="K180">
            <v>2.4482758620689653</v>
          </cell>
          <cell r="L180">
            <v>2.3288000000000002</v>
          </cell>
          <cell r="M180">
            <v>1.278554130713956E-3</v>
          </cell>
          <cell r="N180">
            <v>2.6917954989116775E-3</v>
          </cell>
          <cell r="O180">
            <v>0</v>
          </cell>
          <cell r="P180" t="str">
            <v>REST</v>
          </cell>
          <cell r="Q180">
            <v>951200</v>
          </cell>
          <cell r="R180">
            <v>-375685</v>
          </cell>
          <cell r="S180">
            <v>83625</v>
          </cell>
          <cell r="T180">
            <v>1</v>
          </cell>
          <cell r="V180" t="str">
            <v>LONG</v>
          </cell>
          <cell r="W180" t="str">
            <v>Stock</v>
          </cell>
          <cell r="X180">
            <v>951200</v>
          </cell>
          <cell r="Y180">
            <v>0</v>
          </cell>
          <cell r="Z180" t="str">
            <v>RICK</v>
          </cell>
          <cell r="AB180">
            <v>951200</v>
          </cell>
        </row>
        <row r="181">
          <cell r="A181" t="str">
            <v>T-CSDS</v>
          </cell>
          <cell r="B181" t="str">
            <v>Casino Data Systems</v>
          </cell>
          <cell r="C181" t="str">
            <v>CSDS</v>
          </cell>
          <cell r="D181" t="str">
            <v>B</v>
          </cell>
          <cell r="E181">
            <v>4.875</v>
          </cell>
          <cell r="F181">
            <v>120000</v>
          </cell>
          <cell r="G181">
            <v>585000</v>
          </cell>
          <cell r="H181">
            <v>11.120704166666666</v>
          </cell>
          <cell r="I181">
            <v>-749484.5</v>
          </cell>
          <cell r="J181">
            <v>4.875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 t="str">
            <v>GAME</v>
          </cell>
          <cell r="Q181">
            <v>0</v>
          </cell>
          <cell r="R181">
            <v>0</v>
          </cell>
          <cell r="S181">
            <v>0</v>
          </cell>
          <cell r="T181">
            <v>1</v>
          </cell>
          <cell r="V181" t="str">
            <v>LONG</v>
          </cell>
          <cell r="W181" t="str">
            <v>Stock</v>
          </cell>
          <cell r="X181">
            <v>0</v>
          </cell>
          <cell r="Y181">
            <v>0</v>
          </cell>
          <cell r="Z181" t="str">
            <v>RICK</v>
          </cell>
          <cell r="AB181">
            <v>585000</v>
          </cell>
        </row>
        <row r="182">
          <cell r="A182" t="str">
            <v>T-DVD</v>
          </cell>
          <cell r="B182" t="str">
            <v>Dover Downs Entertainment</v>
          </cell>
          <cell r="C182" t="str">
            <v>DVD</v>
          </cell>
          <cell r="D182" t="str">
            <v xml:space="preserve"> </v>
          </cell>
          <cell r="E182">
            <v>13.875</v>
          </cell>
          <cell r="F182">
            <v>650200</v>
          </cell>
          <cell r="G182">
            <v>9021525</v>
          </cell>
          <cell r="H182">
            <v>12.469309227929866</v>
          </cell>
          <cell r="I182">
            <v>913980.1400000006</v>
          </cell>
          <cell r="J182">
            <v>20</v>
          </cell>
          <cell r="K182">
            <v>0.44144144144144137</v>
          </cell>
          <cell r="L182">
            <v>3.982475</v>
          </cell>
          <cell r="M182">
            <v>1.212627003163291E-2</v>
          </cell>
          <cell r="N182">
            <v>2.5529962561311154E-2</v>
          </cell>
          <cell r="O182">
            <v>0</v>
          </cell>
          <cell r="P182" t="str">
            <v>CASI</v>
          </cell>
          <cell r="Q182">
            <v>9021525</v>
          </cell>
          <cell r="R182">
            <v>-2039230.76</v>
          </cell>
          <cell r="S182">
            <v>-81275</v>
          </cell>
          <cell r="T182">
            <v>1</v>
          </cell>
          <cell r="V182" t="str">
            <v>LONG</v>
          </cell>
          <cell r="W182" t="str">
            <v>Stock</v>
          </cell>
          <cell r="X182">
            <v>9021525</v>
          </cell>
          <cell r="Y182">
            <v>0</v>
          </cell>
          <cell r="Z182" t="str">
            <v>RICK</v>
          </cell>
          <cell r="AB182">
            <v>9021525</v>
          </cell>
        </row>
        <row r="183">
          <cell r="A183" t="str">
            <v>T-GTK</v>
          </cell>
          <cell r="B183" t="str">
            <v>GTECH Corporation</v>
          </cell>
          <cell r="C183" t="str">
            <v>GTK</v>
          </cell>
          <cell r="D183" t="str">
            <v xml:space="preserve"> </v>
          </cell>
          <cell r="E183">
            <v>21.4375</v>
          </cell>
          <cell r="F183">
            <v>400000</v>
          </cell>
          <cell r="G183">
            <v>8575000</v>
          </cell>
          <cell r="H183">
            <v>29.137938849999998</v>
          </cell>
          <cell r="I183">
            <v>-3080175.5399999991</v>
          </cell>
          <cell r="J183">
            <v>35</v>
          </cell>
          <cell r="K183">
            <v>0.63265306122448983</v>
          </cell>
          <cell r="L183">
            <v>5.4249999999999998</v>
          </cell>
          <cell r="M183">
            <v>1.1526074086282773E-2</v>
          </cell>
          <cell r="N183">
            <v>2.4266343989873457E-2</v>
          </cell>
          <cell r="O183">
            <v>0</v>
          </cell>
          <cell r="P183" t="str">
            <v>INFO</v>
          </cell>
          <cell r="Q183">
            <v>8575000</v>
          </cell>
          <cell r="R183">
            <v>-850000</v>
          </cell>
          <cell r="S183">
            <v>-25000</v>
          </cell>
          <cell r="T183">
            <v>1</v>
          </cell>
          <cell r="V183" t="str">
            <v>LONG</v>
          </cell>
          <cell r="W183" t="str">
            <v>Stock</v>
          </cell>
          <cell r="X183">
            <v>8575000</v>
          </cell>
          <cell r="Y183">
            <v>0</v>
          </cell>
          <cell r="Z183" t="str">
            <v>RICK</v>
          </cell>
          <cell r="AB183">
            <v>8575000</v>
          </cell>
        </row>
        <row r="184">
          <cell r="A184" t="str">
            <v>T-IGT</v>
          </cell>
          <cell r="B184" t="str">
            <v>International Game Technology</v>
          </cell>
          <cell r="C184" t="str">
            <v>IGT</v>
          </cell>
          <cell r="D184" t="str">
            <v xml:space="preserve"> </v>
          </cell>
          <cell r="E184">
            <v>18</v>
          </cell>
          <cell r="F184">
            <v>228100</v>
          </cell>
          <cell r="G184">
            <v>4105800</v>
          </cell>
          <cell r="H184">
            <v>18.26432827707146</v>
          </cell>
          <cell r="I184">
            <v>-60293.279999999795</v>
          </cell>
          <cell r="J184">
            <v>25</v>
          </cell>
          <cell r="K184">
            <v>0.38888888888888884</v>
          </cell>
          <cell r="L184">
            <v>1.5967</v>
          </cell>
          <cell r="M184">
            <v>5.5188052458845262E-3</v>
          </cell>
          <cell r="N184">
            <v>1.1618980192842267E-2</v>
          </cell>
          <cell r="O184">
            <v>0</v>
          </cell>
          <cell r="P184" t="str">
            <v>MANU</v>
          </cell>
          <cell r="Q184">
            <v>4105800</v>
          </cell>
          <cell r="R184">
            <v>-60293.280000000261</v>
          </cell>
          <cell r="S184">
            <v>199587.5</v>
          </cell>
          <cell r="T184">
            <v>1</v>
          </cell>
          <cell r="V184" t="str">
            <v>LONG</v>
          </cell>
          <cell r="W184" t="str">
            <v>Stock</v>
          </cell>
          <cell r="X184">
            <v>4105800</v>
          </cell>
          <cell r="Y184">
            <v>0</v>
          </cell>
          <cell r="Z184" t="str">
            <v>RICK</v>
          </cell>
          <cell r="AB184">
            <v>4105800</v>
          </cell>
        </row>
        <row r="185">
          <cell r="A185" t="str">
            <v>T-ISCA</v>
          </cell>
          <cell r="B185" t="str">
            <v>International Speedway</v>
          </cell>
          <cell r="C185" t="str">
            <v>ISCA</v>
          </cell>
          <cell r="D185" t="str">
            <v>B</v>
          </cell>
          <cell r="E185">
            <v>52.5625</v>
          </cell>
          <cell r="F185">
            <v>7000</v>
          </cell>
          <cell r="G185">
            <v>367937.5</v>
          </cell>
          <cell r="H185">
            <v>50.75</v>
          </cell>
          <cell r="I185">
            <v>12687.5</v>
          </cell>
          <cell r="J185">
            <v>21</v>
          </cell>
          <cell r="K185">
            <v>-0.60047562425683709</v>
          </cell>
          <cell r="L185">
            <v>-0.22093750000000001</v>
          </cell>
          <cell r="M185">
            <v>0</v>
          </cell>
          <cell r="N185">
            <v>0</v>
          </cell>
          <cell r="O185">
            <v>0</v>
          </cell>
          <cell r="P185" t="str">
            <v>ENTM</v>
          </cell>
          <cell r="Q185">
            <v>0</v>
          </cell>
          <cell r="R185">
            <v>-2126573.14</v>
          </cell>
          <cell r="S185">
            <v>-67556.25</v>
          </cell>
          <cell r="T185">
            <v>1</v>
          </cell>
          <cell r="V185" t="str">
            <v>LONG</v>
          </cell>
          <cell r="W185" t="str">
            <v>Stock</v>
          </cell>
          <cell r="X185">
            <v>0</v>
          </cell>
          <cell r="Y185">
            <v>0</v>
          </cell>
          <cell r="Z185" t="str">
            <v>RICK</v>
          </cell>
          <cell r="AB185">
            <v>367937.5</v>
          </cell>
        </row>
        <row r="186">
          <cell r="A186" t="str">
            <v>T-MPH</v>
          </cell>
          <cell r="B186" t="str">
            <v>Championship Auto Racing</v>
          </cell>
          <cell r="C186" t="str">
            <v>MPH</v>
          </cell>
          <cell r="D186" t="str">
            <v>B</v>
          </cell>
          <cell r="E186">
            <v>26</v>
          </cell>
          <cell r="F186">
            <v>178200</v>
          </cell>
          <cell r="G186">
            <v>4633200</v>
          </cell>
          <cell r="H186">
            <v>28.708785016835019</v>
          </cell>
          <cell r="I186">
            <v>-482705.49000000022</v>
          </cell>
          <cell r="J186">
            <v>26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 t="str">
            <v>ENTM</v>
          </cell>
          <cell r="Q186">
            <v>0</v>
          </cell>
          <cell r="R186">
            <v>-1220</v>
          </cell>
          <cell r="S186">
            <v>0</v>
          </cell>
          <cell r="T186">
            <v>1</v>
          </cell>
          <cell r="V186" t="str">
            <v>LONG</v>
          </cell>
          <cell r="W186" t="str">
            <v>Stock</v>
          </cell>
          <cell r="X186">
            <v>0</v>
          </cell>
          <cell r="Y186">
            <v>0</v>
          </cell>
          <cell r="Z186" t="str">
            <v>RICK</v>
          </cell>
          <cell r="AB186">
            <v>4633200</v>
          </cell>
        </row>
        <row r="187">
          <cell r="A187" t="str">
            <v>T-PENN</v>
          </cell>
          <cell r="B187" t="str">
            <v>Penn National Gaming</v>
          </cell>
          <cell r="C187" t="str">
            <v>PENN</v>
          </cell>
          <cell r="D187" t="str">
            <v xml:space="preserve"> </v>
          </cell>
          <cell r="E187">
            <v>9.5</v>
          </cell>
          <cell r="F187">
            <v>835600</v>
          </cell>
          <cell r="G187">
            <v>7938200</v>
          </cell>
          <cell r="H187">
            <v>9.7005256701771181</v>
          </cell>
          <cell r="I187">
            <v>-167559.25</v>
          </cell>
          <cell r="J187">
            <v>15</v>
          </cell>
          <cell r="K187">
            <v>0.57894736842105265</v>
          </cell>
          <cell r="L187">
            <v>4.5957999999999997</v>
          </cell>
          <cell r="M187">
            <v>1.0670120269589493E-2</v>
          </cell>
          <cell r="N187">
            <v>2.2464267272351426E-2</v>
          </cell>
          <cell r="O187">
            <v>0</v>
          </cell>
          <cell r="P187" t="str">
            <v>CASI</v>
          </cell>
          <cell r="Q187">
            <v>7938200</v>
          </cell>
          <cell r="R187">
            <v>127870.05000000075</v>
          </cell>
          <cell r="S187">
            <v>103412.5</v>
          </cell>
          <cell r="T187">
            <v>1</v>
          </cell>
          <cell r="V187" t="str">
            <v>LONG</v>
          </cell>
          <cell r="W187" t="str">
            <v>Stock</v>
          </cell>
          <cell r="X187">
            <v>7938200</v>
          </cell>
          <cell r="Y187">
            <v>0</v>
          </cell>
          <cell r="Z187" t="str">
            <v>RICK</v>
          </cell>
          <cell r="AB187">
            <v>7938200</v>
          </cell>
        </row>
        <row r="188">
          <cell r="A188" t="str">
            <v>T-PLAY</v>
          </cell>
          <cell r="B188" t="str">
            <v>Players International</v>
          </cell>
          <cell r="C188" t="str">
            <v>PLAY</v>
          </cell>
          <cell r="D188" t="str">
            <v>B</v>
          </cell>
          <cell r="E188">
            <v>7.40625</v>
          </cell>
          <cell r="F188">
            <v>1188900</v>
          </cell>
          <cell r="G188">
            <v>8805290.625</v>
          </cell>
          <cell r="H188">
            <v>3.6612745815459666</v>
          </cell>
          <cell r="I188">
            <v>4452401.2750000004</v>
          </cell>
          <cell r="J188">
            <v>8</v>
          </cell>
          <cell r="K188">
            <v>8.0168776371307926E-2</v>
          </cell>
          <cell r="L188">
            <v>0.70590937499999995</v>
          </cell>
          <cell r="M188">
            <v>0</v>
          </cell>
          <cell r="N188">
            <v>0</v>
          </cell>
          <cell r="O188">
            <v>0</v>
          </cell>
          <cell r="P188" t="str">
            <v>CASI</v>
          </cell>
          <cell r="Q188">
            <v>0</v>
          </cell>
          <cell r="R188">
            <v>600647.03000000073</v>
          </cell>
          <cell r="S188">
            <v>-32500</v>
          </cell>
          <cell r="T188">
            <v>1</v>
          </cell>
          <cell r="V188" t="str">
            <v>LONG</v>
          </cell>
          <cell r="W188" t="str">
            <v>Stock</v>
          </cell>
          <cell r="X188">
            <v>0</v>
          </cell>
          <cell r="Y188">
            <v>0</v>
          </cell>
          <cell r="Z188" t="str">
            <v>RICK</v>
          </cell>
          <cell r="AB188">
            <v>8805290.625</v>
          </cell>
        </row>
        <row r="189">
          <cell r="A189" t="str">
            <v>T-RAIN</v>
          </cell>
          <cell r="B189" t="str">
            <v>Rainforest Cafe</v>
          </cell>
          <cell r="C189" t="str">
            <v>RAIN</v>
          </cell>
          <cell r="D189" t="str">
            <v xml:space="preserve"> </v>
          </cell>
          <cell r="E189">
            <v>5.3125</v>
          </cell>
          <cell r="F189">
            <v>1560800</v>
          </cell>
          <cell r="G189">
            <v>8291750</v>
          </cell>
          <cell r="H189">
            <v>7.954504516914402</v>
          </cell>
          <cell r="I189">
            <v>-4123640.6499999985</v>
          </cell>
          <cell r="J189">
            <v>10</v>
          </cell>
          <cell r="K189">
            <v>0.88235294117647056</v>
          </cell>
          <cell r="L189">
            <v>7.3162500000000001</v>
          </cell>
          <cell r="M189">
            <v>1.1145344000575531E-2</v>
          </cell>
          <cell r="N189">
            <v>2.3464776417263352E-2</v>
          </cell>
          <cell r="O189">
            <v>0</v>
          </cell>
          <cell r="P189" t="str">
            <v>REST</v>
          </cell>
          <cell r="Q189">
            <v>8291750</v>
          </cell>
          <cell r="R189">
            <v>310886.09999999998</v>
          </cell>
          <cell r="S189">
            <v>-99112.5</v>
          </cell>
          <cell r="T189">
            <v>1</v>
          </cell>
          <cell r="V189" t="str">
            <v>LONG</v>
          </cell>
          <cell r="W189" t="str">
            <v>Stock</v>
          </cell>
          <cell r="X189">
            <v>8291750</v>
          </cell>
          <cell r="Y189">
            <v>0</v>
          </cell>
          <cell r="Z189" t="str">
            <v>RICK</v>
          </cell>
          <cell r="AB189">
            <v>8291750</v>
          </cell>
        </row>
        <row r="190">
          <cell r="A190" t="str">
            <v>T-SG</v>
          </cell>
          <cell r="B190" t="str">
            <v>Scientific Games</v>
          </cell>
          <cell r="C190" t="str">
            <v>SG</v>
          </cell>
          <cell r="D190" t="str">
            <v xml:space="preserve"> </v>
          </cell>
          <cell r="E190">
            <v>19.75</v>
          </cell>
          <cell r="F190">
            <v>744600</v>
          </cell>
          <cell r="G190">
            <v>14705850</v>
          </cell>
          <cell r="H190">
            <v>18.79375674187483</v>
          </cell>
          <cell r="I190">
            <v>712018.73000000045</v>
          </cell>
          <cell r="J190">
            <v>25</v>
          </cell>
          <cell r="K190">
            <v>0.26582278481012667</v>
          </cell>
          <cell r="L190">
            <v>3.9091499999999999</v>
          </cell>
          <cell r="M190">
            <v>1.9766847417115044E-2</v>
          </cell>
          <cell r="N190">
            <v>4.1616001721688702E-2</v>
          </cell>
          <cell r="O190">
            <v>0</v>
          </cell>
          <cell r="P190" t="str">
            <v>MANU</v>
          </cell>
          <cell r="Q190">
            <v>14705850</v>
          </cell>
          <cell r="R190">
            <v>193025</v>
          </cell>
          <cell r="S190">
            <v>-186150</v>
          </cell>
          <cell r="T190">
            <v>1</v>
          </cell>
          <cell r="V190" t="str">
            <v>LONG</v>
          </cell>
          <cell r="W190" t="str">
            <v>Stock</v>
          </cell>
          <cell r="X190">
            <v>14705850</v>
          </cell>
          <cell r="Y190">
            <v>0</v>
          </cell>
          <cell r="Z190" t="str">
            <v>RICK</v>
          </cell>
          <cell r="AB190">
            <v>14705850</v>
          </cell>
        </row>
        <row r="191">
          <cell r="A191" t="str">
            <v>T-SLOT</v>
          </cell>
          <cell r="B191" t="str">
            <v>Anchor Gaming</v>
          </cell>
          <cell r="C191" t="str">
            <v>SLOT</v>
          </cell>
          <cell r="D191" t="str">
            <v xml:space="preserve"> </v>
          </cell>
          <cell r="E191">
            <v>59.5</v>
          </cell>
          <cell r="F191">
            <v>26000</v>
          </cell>
          <cell r="G191">
            <v>1547000</v>
          </cell>
          <cell r="H191">
            <v>49.100945769230762</v>
          </cell>
          <cell r="I191">
            <v>270375.40999999992</v>
          </cell>
          <cell r="J191">
            <v>65</v>
          </cell>
          <cell r="K191">
            <v>9.243697478991586E-2</v>
          </cell>
          <cell r="L191">
            <v>0.14299999999999999</v>
          </cell>
          <cell r="M191">
            <v>2.0793978555661164E-3</v>
          </cell>
          <cell r="N191">
            <v>4.3778465483771713E-3</v>
          </cell>
          <cell r="O191">
            <v>0</v>
          </cell>
          <cell r="P191" t="str">
            <v>GAME</v>
          </cell>
          <cell r="Q191">
            <v>1547000</v>
          </cell>
          <cell r="R191">
            <v>270375.40999999997</v>
          </cell>
          <cell r="S191">
            <v>27625</v>
          </cell>
          <cell r="T191">
            <v>1</v>
          </cell>
          <cell r="V191" t="str">
            <v>LONG</v>
          </cell>
          <cell r="W191" t="str">
            <v>Stock</v>
          </cell>
          <cell r="X191">
            <v>1547000</v>
          </cell>
          <cell r="Y191">
            <v>0</v>
          </cell>
          <cell r="Z191" t="str">
            <v>RICK</v>
          </cell>
          <cell r="AB191">
            <v>1547000</v>
          </cell>
        </row>
        <row r="192">
          <cell r="A192" t="str">
            <v>T-VINT</v>
          </cell>
          <cell r="B192" t="str">
            <v>Golden State Vintners</v>
          </cell>
          <cell r="C192" t="str">
            <v>VINT</v>
          </cell>
          <cell r="D192" t="str">
            <v xml:space="preserve"> </v>
          </cell>
          <cell r="E192">
            <v>4.75</v>
          </cell>
          <cell r="F192">
            <v>207500</v>
          </cell>
          <cell r="G192">
            <v>985625</v>
          </cell>
          <cell r="H192">
            <v>11.590361445783133</v>
          </cell>
          <cell r="I192">
            <v>-1419375</v>
          </cell>
          <cell r="J192">
            <v>10</v>
          </cell>
          <cell r="K192">
            <v>1.1052631578947367</v>
          </cell>
          <cell r="L192">
            <v>1.089375</v>
          </cell>
          <cell r="M192">
            <v>1.3248264456317735E-3</v>
          </cell>
          <cell r="N192">
            <v>2.7892146116640266E-3</v>
          </cell>
          <cell r="O192">
            <v>0</v>
          </cell>
          <cell r="P192" t="str">
            <v>FOOD</v>
          </cell>
          <cell r="Q192">
            <v>985625</v>
          </cell>
          <cell r="R192">
            <v>-285312.5</v>
          </cell>
          <cell r="S192">
            <v>0</v>
          </cell>
          <cell r="T192">
            <v>1</v>
          </cell>
          <cell r="V192" t="str">
            <v>LONG</v>
          </cell>
          <cell r="W192" t="str">
            <v>Stock</v>
          </cell>
          <cell r="X192">
            <v>985625</v>
          </cell>
          <cell r="Y192">
            <v>0</v>
          </cell>
          <cell r="Z192" t="str">
            <v>RICK</v>
          </cell>
          <cell r="AB192">
            <v>985625</v>
          </cell>
        </row>
        <row r="193">
          <cell r="A193" t="str">
            <v>T-BERW</v>
          </cell>
          <cell r="B193" t="str">
            <v>Beringer Wines</v>
          </cell>
          <cell r="C193" t="str">
            <v>BERW</v>
          </cell>
          <cell r="D193" t="str">
            <v>B</v>
          </cell>
          <cell r="E193">
            <v>41.0625</v>
          </cell>
          <cell r="F193">
            <v>-50100</v>
          </cell>
          <cell r="G193">
            <v>2057231.25</v>
          </cell>
          <cell r="H193">
            <v>51.109993013972066</v>
          </cell>
          <cell r="I193">
            <v>503379.39999999991</v>
          </cell>
          <cell r="J193">
            <v>41.0625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 t="str">
            <v>FOOD</v>
          </cell>
          <cell r="Q193">
            <v>0</v>
          </cell>
          <cell r="R193">
            <v>47429.129999993427</v>
          </cell>
          <cell r="S193">
            <v>0</v>
          </cell>
          <cell r="T193">
            <v>8</v>
          </cell>
          <cell r="V193" t="str">
            <v>SHORT</v>
          </cell>
          <cell r="W193" t="str">
            <v>Stock</v>
          </cell>
          <cell r="X193">
            <v>0</v>
          </cell>
          <cell r="Y193">
            <v>0</v>
          </cell>
          <cell r="Z193" t="str">
            <v>RICK</v>
          </cell>
          <cell r="AB193">
            <v>2057231.25</v>
          </cell>
        </row>
        <row r="194">
          <cell r="A194" t="str">
            <v>T-BYD</v>
          </cell>
          <cell r="B194" t="str">
            <v>Boyd Gaming Corp.</v>
          </cell>
          <cell r="C194" t="str">
            <v>BYD</v>
          </cell>
          <cell r="D194" t="str">
            <v>B</v>
          </cell>
          <cell r="E194">
            <v>6</v>
          </cell>
          <cell r="F194">
            <v>-41700</v>
          </cell>
          <cell r="G194">
            <v>250200</v>
          </cell>
          <cell r="H194">
            <v>12.526388009592326</v>
          </cell>
          <cell r="I194">
            <v>272150.38</v>
          </cell>
          <cell r="J194">
            <v>6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 t="str">
            <v>CASI</v>
          </cell>
          <cell r="Q194">
            <v>0</v>
          </cell>
          <cell r="R194">
            <v>0</v>
          </cell>
          <cell r="S194">
            <v>0</v>
          </cell>
          <cell r="T194">
            <v>8</v>
          </cell>
          <cell r="V194" t="str">
            <v>SHORT</v>
          </cell>
          <cell r="W194" t="str">
            <v>Stock</v>
          </cell>
          <cell r="X194">
            <v>0</v>
          </cell>
          <cell r="Y194">
            <v>0</v>
          </cell>
          <cell r="Z194" t="str">
            <v>RICK</v>
          </cell>
          <cell r="AB194">
            <v>250200</v>
          </cell>
        </row>
        <row r="195">
          <cell r="A195" t="str">
            <v>T-CAKE</v>
          </cell>
          <cell r="B195" t="str">
            <v>Cheesecake Factory</v>
          </cell>
          <cell r="C195" t="str">
            <v>CAKE</v>
          </cell>
          <cell r="D195" t="str">
            <v xml:space="preserve"> </v>
          </cell>
          <cell r="E195">
            <v>27.75</v>
          </cell>
          <cell r="F195">
            <v>-24700</v>
          </cell>
          <cell r="G195">
            <v>685425</v>
          </cell>
          <cell r="H195">
            <v>30.547533603238868</v>
          </cell>
          <cell r="I195">
            <v>69099.079999999958</v>
          </cell>
          <cell r="J195">
            <v>20</v>
          </cell>
          <cell r="K195">
            <v>0.27927927927927926</v>
          </cell>
          <cell r="L195">
            <v>0.19142500000000001</v>
          </cell>
          <cell r="M195">
            <v>9.2131304146826469E-4</v>
          </cell>
          <cell r="N195">
            <v>1.9396803299427422E-3</v>
          </cell>
          <cell r="O195">
            <v>0</v>
          </cell>
          <cell r="P195" t="str">
            <v>REST</v>
          </cell>
          <cell r="Q195">
            <v>685425</v>
          </cell>
          <cell r="R195">
            <v>69099.080000000075</v>
          </cell>
          <cell r="S195">
            <v>33962.5</v>
          </cell>
          <cell r="T195">
            <v>8</v>
          </cell>
          <cell r="V195" t="str">
            <v>SHORT</v>
          </cell>
          <cell r="W195" t="str">
            <v>Stock</v>
          </cell>
          <cell r="X195">
            <v>-685425</v>
          </cell>
          <cell r="Y195">
            <v>0</v>
          </cell>
          <cell r="Z195" t="str">
            <v>RICK</v>
          </cell>
          <cell r="AB195">
            <v>685425</v>
          </cell>
        </row>
        <row r="196">
          <cell r="A196" t="str">
            <v>T-CSDS</v>
          </cell>
          <cell r="B196" t="str">
            <v>Casino Data Systems</v>
          </cell>
          <cell r="C196" t="str">
            <v>CSDS</v>
          </cell>
          <cell r="D196" t="str">
            <v>B</v>
          </cell>
          <cell r="E196">
            <v>4.875</v>
          </cell>
          <cell r="F196">
            <v>-120000</v>
          </cell>
          <cell r="G196">
            <v>585000</v>
          </cell>
          <cell r="H196">
            <v>18.255729166666665</v>
          </cell>
          <cell r="I196">
            <v>1605687.5</v>
          </cell>
          <cell r="J196">
            <v>4.875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 t="str">
            <v>GAME</v>
          </cell>
          <cell r="Q196">
            <v>0</v>
          </cell>
          <cell r="R196">
            <v>0</v>
          </cell>
          <cell r="S196">
            <v>0</v>
          </cell>
          <cell r="T196">
            <v>8</v>
          </cell>
          <cell r="V196" t="str">
            <v>SHORT</v>
          </cell>
          <cell r="W196" t="str">
            <v>Stock</v>
          </cell>
          <cell r="X196">
            <v>0</v>
          </cell>
          <cell r="Y196">
            <v>0</v>
          </cell>
          <cell r="Z196" t="str">
            <v>RICK</v>
          </cell>
          <cell r="AB196">
            <v>585000</v>
          </cell>
        </row>
        <row r="197">
          <cell r="A197" t="str">
            <v>T-ELOT</v>
          </cell>
          <cell r="B197" t="str">
            <v>eLottery Inc.</v>
          </cell>
          <cell r="C197" t="str">
            <v>ELOT</v>
          </cell>
          <cell r="D197" t="str">
            <v xml:space="preserve"> </v>
          </cell>
          <cell r="E197">
            <v>3</v>
          </cell>
          <cell r="F197">
            <v>-429200</v>
          </cell>
          <cell r="G197">
            <v>1287600</v>
          </cell>
          <cell r="H197">
            <v>7.2080321062441763</v>
          </cell>
          <cell r="I197">
            <v>1806087.38</v>
          </cell>
          <cell r="J197">
            <v>2</v>
          </cell>
          <cell r="K197">
            <v>0.33333333333333331</v>
          </cell>
          <cell r="L197">
            <v>0.42920000000000003</v>
          </cell>
          <cell r="M197">
            <v>1.7307257135274283E-3</v>
          </cell>
          <cell r="N197">
            <v>3.643771955843856E-3</v>
          </cell>
          <cell r="O197">
            <v>0</v>
          </cell>
          <cell r="P197" t="str">
            <v>INET</v>
          </cell>
          <cell r="Q197">
            <v>1287600</v>
          </cell>
          <cell r="R197">
            <v>593787.5</v>
          </cell>
          <cell r="S197">
            <v>-1.5279510989785194E-10</v>
          </cell>
          <cell r="T197">
            <v>8</v>
          </cell>
          <cell r="V197" t="str">
            <v>SHORT</v>
          </cell>
          <cell r="W197" t="str">
            <v>Stock</v>
          </cell>
          <cell r="X197">
            <v>-1287600</v>
          </cell>
          <cell r="Y197">
            <v>0</v>
          </cell>
          <cell r="Z197" t="str">
            <v>RICK</v>
          </cell>
          <cell r="AB197">
            <v>1287600</v>
          </cell>
        </row>
        <row r="198">
          <cell r="A198" t="str">
            <v>T-ETYS</v>
          </cell>
          <cell r="B198" t="str">
            <v>ETOYS Inc</v>
          </cell>
          <cell r="C198" t="str">
            <v>ETYS</v>
          </cell>
          <cell r="D198" t="str">
            <v xml:space="preserve"> </v>
          </cell>
          <cell r="E198">
            <v>66.5625</v>
          </cell>
          <cell r="F198">
            <v>-233700</v>
          </cell>
          <cell r="G198">
            <v>15555656.25</v>
          </cell>
          <cell r="H198">
            <v>53.033868078733413</v>
          </cell>
          <cell r="I198">
            <v>-3161641.2800000012</v>
          </cell>
          <cell r="J198">
            <v>30</v>
          </cell>
          <cell r="K198">
            <v>0.54929577464788737</v>
          </cell>
          <cell r="L198">
            <v>8.5446562499999992</v>
          </cell>
          <cell r="M198">
            <v>2.0909113282594479E-2</v>
          </cell>
          <cell r="N198">
            <v>4.4020863621075802E-2</v>
          </cell>
          <cell r="O198">
            <v>0</v>
          </cell>
          <cell r="P198" t="str">
            <v>INET</v>
          </cell>
          <cell r="Q198">
            <v>15555656.25</v>
          </cell>
          <cell r="R198">
            <v>-4065983.67</v>
          </cell>
          <cell r="S198">
            <v>-146132.41</v>
          </cell>
          <cell r="T198">
            <v>8</v>
          </cell>
          <cell r="V198" t="str">
            <v>SHORT</v>
          </cell>
          <cell r="W198" t="str">
            <v>Stock</v>
          </cell>
          <cell r="X198">
            <v>-15555656.25</v>
          </cell>
          <cell r="Y198">
            <v>0</v>
          </cell>
          <cell r="Z198" t="str">
            <v>RICK</v>
          </cell>
          <cell r="AB198">
            <v>15555656.25</v>
          </cell>
        </row>
        <row r="199">
          <cell r="A199" t="str">
            <v>T-ISCA</v>
          </cell>
          <cell r="B199" t="str">
            <v>International Speedway</v>
          </cell>
          <cell r="C199" t="str">
            <v>ISCA</v>
          </cell>
          <cell r="D199" t="str">
            <v>B</v>
          </cell>
          <cell r="E199">
            <v>52.5625</v>
          </cell>
          <cell r="F199">
            <v>-127100</v>
          </cell>
          <cell r="G199">
            <v>6680693.75</v>
          </cell>
          <cell r="H199">
            <v>52.332071833202214</v>
          </cell>
          <cell r="I199">
            <v>-29287.419999998994</v>
          </cell>
          <cell r="J199">
            <v>21</v>
          </cell>
          <cell r="K199">
            <v>0.60047562425683709</v>
          </cell>
          <cell r="L199">
            <v>4.0115937500000003</v>
          </cell>
          <cell r="M199">
            <v>0</v>
          </cell>
          <cell r="N199">
            <v>0</v>
          </cell>
          <cell r="O199">
            <v>0</v>
          </cell>
          <cell r="P199" t="str">
            <v>ENTM</v>
          </cell>
          <cell r="Q199">
            <v>0</v>
          </cell>
          <cell r="R199">
            <v>-2126573.14</v>
          </cell>
          <cell r="S199">
            <v>-67556.25</v>
          </cell>
          <cell r="T199">
            <v>8</v>
          </cell>
          <cell r="V199" t="str">
            <v>SHORT</v>
          </cell>
          <cell r="W199" t="str">
            <v>Stock</v>
          </cell>
          <cell r="X199">
            <v>0</v>
          </cell>
          <cell r="Y199">
            <v>0</v>
          </cell>
          <cell r="Z199" t="str">
            <v>RICK</v>
          </cell>
          <cell r="AB199">
            <v>6680693.75</v>
          </cell>
        </row>
        <row r="200">
          <cell r="A200" t="str">
            <v>T-KIDE</v>
          </cell>
          <cell r="B200" t="str">
            <v>4 Kids Entertainment</v>
          </cell>
          <cell r="C200" t="str">
            <v>KIDE</v>
          </cell>
          <cell r="D200" t="str">
            <v xml:space="preserve"> </v>
          </cell>
          <cell r="E200">
            <v>31.25</v>
          </cell>
          <cell r="F200">
            <v>-309600</v>
          </cell>
          <cell r="G200">
            <v>9675000</v>
          </cell>
          <cell r="H200">
            <v>27.792312112403106</v>
          </cell>
          <cell r="I200">
            <v>-1070500.1699999981</v>
          </cell>
          <cell r="J200">
            <v>20</v>
          </cell>
          <cell r="K200">
            <v>0.36</v>
          </cell>
          <cell r="L200">
            <v>3.4830000000000001</v>
          </cell>
          <cell r="M200">
            <v>1.3004637525922546E-2</v>
          </cell>
          <cell r="N200">
            <v>2.7379227767000084E-2</v>
          </cell>
          <cell r="O200">
            <v>0</v>
          </cell>
          <cell r="P200" t="str">
            <v>ENTM</v>
          </cell>
          <cell r="Q200">
            <v>9675000</v>
          </cell>
          <cell r="R200">
            <v>-1070500.17</v>
          </cell>
          <cell r="S200">
            <v>-116100</v>
          </cell>
          <cell r="T200">
            <v>8</v>
          </cell>
          <cell r="V200" t="str">
            <v>SHORT</v>
          </cell>
          <cell r="W200" t="str">
            <v>Stock</v>
          </cell>
          <cell r="X200">
            <v>-9675000</v>
          </cell>
          <cell r="Y200">
            <v>0</v>
          </cell>
          <cell r="Z200" t="str">
            <v>RICK</v>
          </cell>
          <cell r="AB200">
            <v>9675000</v>
          </cell>
        </row>
        <row r="201">
          <cell r="A201" t="str">
            <v>T-MPH</v>
          </cell>
          <cell r="B201" t="str">
            <v>Championship Auto Racing</v>
          </cell>
          <cell r="C201" t="str">
            <v>MPH</v>
          </cell>
          <cell r="D201" t="str">
            <v>B</v>
          </cell>
          <cell r="E201">
            <v>26</v>
          </cell>
          <cell r="F201">
            <v>-178200</v>
          </cell>
          <cell r="G201">
            <v>4633200</v>
          </cell>
          <cell r="H201">
            <v>22.333430695847362</v>
          </cell>
          <cell r="I201">
            <v>-653382.64999999991</v>
          </cell>
          <cell r="J201">
            <v>26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 t="str">
            <v>ENTM</v>
          </cell>
          <cell r="Q201">
            <v>0</v>
          </cell>
          <cell r="R201">
            <v>-1220</v>
          </cell>
          <cell r="S201">
            <v>0</v>
          </cell>
          <cell r="T201">
            <v>8</v>
          </cell>
          <cell r="V201" t="str">
            <v>SHORT</v>
          </cell>
          <cell r="W201" t="str">
            <v>Stock</v>
          </cell>
          <cell r="X201">
            <v>0</v>
          </cell>
          <cell r="Y201">
            <v>0</v>
          </cell>
          <cell r="Z201" t="str">
            <v>RICK</v>
          </cell>
          <cell r="AB201">
            <v>4633200</v>
          </cell>
        </row>
        <row r="202">
          <cell r="A202" t="str">
            <v>T-PLAY</v>
          </cell>
          <cell r="B202" t="str">
            <v>Players International</v>
          </cell>
          <cell r="C202" t="str">
            <v>PLAY</v>
          </cell>
          <cell r="D202" t="str">
            <v>B</v>
          </cell>
          <cell r="E202">
            <v>7.40625</v>
          </cell>
          <cell r="F202">
            <v>-148900</v>
          </cell>
          <cell r="G202">
            <v>1102790.625</v>
          </cell>
          <cell r="H202">
            <v>21.67331262592344</v>
          </cell>
          <cell r="I202">
            <v>2124365.625</v>
          </cell>
          <cell r="J202">
            <v>8</v>
          </cell>
          <cell r="K202">
            <v>-8.0168776371308023E-2</v>
          </cell>
          <cell r="L202">
            <v>-8.8409374999999998E-2</v>
          </cell>
          <cell r="M202">
            <v>0</v>
          </cell>
          <cell r="N202">
            <v>0</v>
          </cell>
          <cell r="O202">
            <v>0</v>
          </cell>
          <cell r="P202" t="str">
            <v>CASI</v>
          </cell>
          <cell r="Q202">
            <v>0</v>
          </cell>
          <cell r="R202">
            <v>600647.03000000073</v>
          </cell>
          <cell r="S202">
            <v>-32500</v>
          </cell>
          <cell r="T202">
            <v>8</v>
          </cell>
          <cell r="V202" t="str">
            <v>SHORT</v>
          </cell>
          <cell r="W202" t="str">
            <v>Stock</v>
          </cell>
          <cell r="X202">
            <v>0</v>
          </cell>
          <cell r="Y202">
            <v>0</v>
          </cell>
          <cell r="Z202" t="str">
            <v>RICK</v>
          </cell>
          <cell r="AB202">
            <v>1102790.625</v>
          </cell>
        </row>
        <row r="203">
          <cell r="A203" t="str">
            <v>T-UBET</v>
          </cell>
          <cell r="B203" t="str">
            <v>Youbet.com</v>
          </cell>
          <cell r="C203" t="str">
            <v>UBET</v>
          </cell>
          <cell r="D203" t="str">
            <v xml:space="preserve"> </v>
          </cell>
          <cell r="E203">
            <v>7.5</v>
          </cell>
          <cell r="F203">
            <v>-99100</v>
          </cell>
          <cell r="G203">
            <v>743250</v>
          </cell>
          <cell r="H203">
            <v>12.795607063572151</v>
          </cell>
          <cell r="I203">
            <v>524794.65999999992</v>
          </cell>
          <cell r="J203">
            <v>2</v>
          </cell>
          <cell r="K203">
            <v>0.73333333333333328</v>
          </cell>
          <cell r="L203">
            <v>0.54505000000000003</v>
          </cell>
          <cell r="M203">
            <v>9.9903843319296463E-4</v>
          </cell>
          <cell r="N203">
            <v>2.1033189703176035E-3</v>
          </cell>
          <cell r="O203">
            <v>0</v>
          </cell>
          <cell r="P203" t="str">
            <v>INET</v>
          </cell>
          <cell r="Q203">
            <v>743250</v>
          </cell>
          <cell r="R203">
            <v>536834.14</v>
          </cell>
          <cell r="S203">
            <v>-24775</v>
          </cell>
          <cell r="T203">
            <v>8</v>
          </cell>
          <cell r="V203" t="str">
            <v>SHORT</v>
          </cell>
          <cell r="W203" t="str">
            <v>Stock</v>
          </cell>
          <cell r="X203">
            <v>-743250</v>
          </cell>
          <cell r="Y203">
            <v>0</v>
          </cell>
          <cell r="Z203" t="str">
            <v>RICK</v>
          </cell>
          <cell r="AB203">
            <v>743250</v>
          </cell>
        </row>
        <row r="204">
          <cell r="A204">
            <v>0</v>
          </cell>
          <cell r="B204">
            <v>0</v>
          </cell>
          <cell r="C204">
            <v>0</v>
          </cell>
          <cell r="D204" t="str">
            <v>B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B204">
            <v>0</v>
          </cell>
        </row>
        <row r="205">
          <cell r="A205">
            <v>0</v>
          </cell>
          <cell r="B205">
            <v>0</v>
          </cell>
          <cell r="C205">
            <v>0</v>
          </cell>
          <cell r="D205" t="str">
            <v>B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B205">
            <v>0</v>
          </cell>
        </row>
        <row r="206">
          <cell r="A206">
            <v>0</v>
          </cell>
          <cell r="B206">
            <v>0</v>
          </cell>
          <cell r="C206">
            <v>0</v>
          </cell>
          <cell r="D206" t="str">
            <v>B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B206">
            <v>0</v>
          </cell>
        </row>
        <row r="207">
          <cell r="A207">
            <v>0</v>
          </cell>
          <cell r="B207">
            <v>0</v>
          </cell>
          <cell r="C207">
            <v>0</v>
          </cell>
          <cell r="D207" t="str">
            <v>B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B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 t="str">
            <v>B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B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 t="str">
            <v>B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B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 t="str">
            <v>B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B210">
            <v>0</v>
          </cell>
        </row>
        <row r="211">
          <cell r="A211">
            <v>0</v>
          </cell>
          <cell r="B211">
            <v>0</v>
          </cell>
          <cell r="C211">
            <v>0</v>
          </cell>
          <cell r="D211" t="str">
            <v>B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B211">
            <v>0</v>
          </cell>
        </row>
        <row r="212">
          <cell r="A212">
            <v>0</v>
          </cell>
          <cell r="B212">
            <v>0</v>
          </cell>
          <cell r="C212">
            <v>0</v>
          </cell>
          <cell r="D212" t="str">
            <v>B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B212">
            <v>0</v>
          </cell>
        </row>
        <row r="213">
          <cell r="A213">
            <v>0</v>
          </cell>
          <cell r="B213">
            <v>0</v>
          </cell>
          <cell r="C213">
            <v>0</v>
          </cell>
          <cell r="D213" t="str">
            <v>B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B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 t="str">
            <v>B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B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 t="str">
            <v>B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B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 t="str">
            <v>B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B216">
            <v>0</v>
          </cell>
        </row>
        <row r="217">
          <cell r="A217">
            <v>0</v>
          </cell>
          <cell r="B217">
            <v>0</v>
          </cell>
          <cell r="C217">
            <v>0</v>
          </cell>
          <cell r="D217" t="str">
            <v>B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B217">
            <v>0</v>
          </cell>
        </row>
        <row r="218">
          <cell r="A218">
            <v>0</v>
          </cell>
          <cell r="B218">
            <v>0</v>
          </cell>
          <cell r="C218">
            <v>0</v>
          </cell>
          <cell r="D218" t="str">
            <v>B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B218">
            <v>0</v>
          </cell>
        </row>
        <row r="219">
          <cell r="A219">
            <v>0</v>
          </cell>
          <cell r="B219">
            <v>0</v>
          </cell>
          <cell r="C219">
            <v>0</v>
          </cell>
          <cell r="D219" t="str">
            <v>B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B219">
            <v>0</v>
          </cell>
        </row>
        <row r="220">
          <cell r="A220">
            <v>0</v>
          </cell>
          <cell r="B220">
            <v>0</v>
          </cell>
          <cell r="C220">
            <v>0</v>
          </cell>
          <cell r="D220" t="str">
            <v>B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B220">
            <v>0</v>
          </cell>
        </row>
        <row r="221">
          <cell r="A221">
            <v>0</v>
          </cell>
          <cell r="B221">
            <v>0</v>
          </cell>
          <cell r="C221">
            <v>0</v>
          </cell>
          <cell r="D221" t="str">
            <v>B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B221">
            <v>0</v>
          </cell>
        </row>
        <row r="222">
          <cell r="A222">
            <v>0</v>
          </cell>
          <cell r="B222">
            <v>0</v>
          </cell>
          <cell r="C222">
            <v>0</v>
          </cell>
          <cell r="D222" t="str">
            <v>B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B222">
            <v>0</v>
          </cell>
        </row>
        <row r="223">
          <cell r="A223">
            <v>0</v>
          </cell>
          <cell r="B223">
            <v>0</v>
          </cell>
          <cell r="C223">
            <v>0</v>
          </cell>
          <cell r="D223" t="str">
            <v>B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B223">
            <v>0</v>
          </cell>
        </row>
        <row r="224">
          <cell r="A224">
            <v>0</v>
          </cell>
          <cell r="B224">
            <v>0</v>
          </cell>
          <cell r="C224">
            <v>0</v>
          </cell>
          <cell r="D224" t="str">
            <v>B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B224">
            <v>0</v>
          </cell>
        </row>
        <row r="225">
          <cell r="A225">
            <v>0</v>
          </cell>
          <cell r="B225">
            <v>0</v>
          </cell>
          <cell r="C225">
            <v>0</v>
          </cell>
          <cell r="D225" t="str">
            <v>B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B225">
            <v>0</v>
          </cell>
        </row>
        <row r="226">
          <cell r="A226">
            <v>0</v>
          </cell>
          <cell r="B226">
            <v>0</v>
          </cell>
          <cell r="C226">
            <v>0</v>
          </cell>
          <cell r="D226" t="str">
            <v>B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B226">
            <v>0</v>
          </cell>
        </row>
        <row r="227">
          <cell r="A227">
            <v>0</v>
          </cell>
          <cell r="B227">
            <v>0</v>
          </cell>
          <cell r="C227">
            <v>0</v>
          </cell>
          <cell r="D227" t="str">
            <v>B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B227">
            <v>0</v>
          </cell>
        </row>
        <row r="228">
          <cell r="A228">
            <v>0</v>
          </cell>
          <cell r="B228">
            <v>0</v>
          </cell>
          <cell r="C228">
            <v>0</v>
          </cell>
          <cell r="D228" t="str">
            <v>B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B228">
            <v>0</v>
          </cell>
        </row>
        <row r="229">
          <cell r="A229">
            <v>0</v>
          </cell>
          <cell r="B229">
            <v>0</v>
          </cell>
          <cell r="C229">
            <v>0</v>
          </cell>
          <cell r="D229" t="str">
            <v>B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B229">
            <v>0</v>
          </cell>
        </row>
        <row r="230">
          <cell r="A230">
            <v>0</v>
          </cell>
          <cell r="B230">
            <v>0</v>
          </cell>
          <cell r="C230">
            <v>0</v>
          </cell>
          <cell r="D230" t="str">
            <v>B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B230">
            <v>0</v>
          </cell>
        </row>
        <row r="231">
          <cell r="A231">
            <v>0</v>
          </cell>
          <cell r="B231">
            <v>0</v>
          </cell>
          <cell r="C231">
            <v>0</v>
          </cell>
          <cell r="D231" t="str">
            <v>B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B231">
            <v>0</v>
          </cell>
        </row>
        <row r="232">
          <cell r="A232">
            <v>0</v>
          </cell>
          <cell r="B232">
            <v>0</v>
          </cell>
          <cell r="C232">
            <v>0</v>
          </cell>
          <cell r="D232" t="str">
            <v>B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B232">
            <v>0</v>
          </cell>
        </row>
        <row r="233">
          <cell r="A233">
            <v>0</v>
          </cell>
          <cell r="B233">
            <v>0</v>
          </cell>
          <cell r="C233">
            <v>0</v>
          </cell>
          <cell r="D233" t="str">
            <v>B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B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 t="str">
            <v>B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B234">
            <v>0</v>
          </cell>
        </row>
        <row r="235">
          <cell r="A235">
            <v>0</v>
          </cell>
          <cell r="B235">
            <v>0</v>
          </cell>
          <cell r="C235">
            <v>0</v>
          </cell>
          <cell r="D235" t="str">
            <v>B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B235">
            <v>0</v>
          </cell>
        </row>
        <row r="236">
          <cell r="A236">
            <v>0</v>
          </cell>
          <cell r="B236">
            <v>0</v>
          </cell>
          <cell r="C236">
            <v>0</v>
          </cell>
          <cell r="D236" t="str">
            <v>B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B236">
            <v>0</v>
          </cell>
        </row>
        <row r="237">
          <cell r="A237">
            <v>0</v>
          </cell>
          <cell r="B237">
            <v>0</v>
          </cell>
          <cell r="C237">
            <v>0</v>
          </cell>
          <cell r="D237" t="str">
            <v>B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B237">
            <v>0</v>
          </cell>
        </row>
        <row r="238">
          <cell r="A238">
            <v>0</v>
          </cell>
          <cell r="B238">
            <v>0</v>
          </cell>
          <cell r="C238">
            <v>0</v>
          </cell>
          <cell r="D238" t="str">
            <v>B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B238">
            <v>0</v>
          </cell>
        </row>
        <row r="239">
          <cell r="A239">
            <v>0</v>
          </cell>
          <cell r="B239">
            <v>0</v>
          </cell>
          <cell r="C239">
            <v>0</v>
          </cell>
          <cell r="D239" t="str">
            <v>B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B239">
            <v>0</v>
          </cell>
        </row>
        <row r="240">
          <cell r="A240">
            <v>0</v>
          </cell>
          <cell r="B240">
            <v>0</v>
          </cell>
          <cell r="C240">
            <v>0</v>
          </cell>
          <cell r="D240" t="str">
            <v>B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B240">
            <v>0</v>
          </cell>
        </row>
        <row r="241">
          <cell r="A241">
            <v>0</v>
          </cell>
          <cell r="B241">
            <v>0</v>
          </cell>
          <cell r="C241">
            <v>0</v>
          </cell>
          <cell r="D241" t="str">
            <v>B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B241">
            <v>0</v>
          </cell>
        </row>
        <row r="242">
          <cell r="A242">
            <v>0</v>
          </cell>
          <cell r="B242">
            <v>0</v>
          </cell>
          <cell r="C242">
            <v>0</v>
          </cell>
          <cell r="D242" t="str">
            <v>B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B242">
            <v>0</v>
          </cell>
        </row>
        <row r="243">
          <cell r="A243">
            <v>0</v>
          </cell>
          <cell r="B243">
            <v>0</v>
          </cell>
          <cell r="C243">
            <v>0</v>
          </cell>
          <cell r="D243" t="str">
            <v>B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B243">
            <v>0</v>
          </cell>
        </row>
        <row r="244">
          <cell r="A244">
            <v>0</v>
          </cell>
          <cell r="B244">
            <v>0</v>
          </cell>
          <cell r="C244">
            <v>0</v>
          </cell>
          <cell r="D244" t="str">
            <v>B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B244">
            <v>0</v>
          </cell>
        </row>
        <row r="245">
          <cell r="A245">
            <v>0</v>
          </cell>
          <cell r="B245">
            <v>0</v>
          </cell>
          <cell r="C245">
            <v>0</v>
          </cell>
          <cell r="D245" t="str">
            <v>B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B245">
            <v>0</v>
          </cell>
        </row>
        <row r="246">
          <cell r="A246">
            <v>0</v>
          </cell>
          <cell r="B246">
            <v>0</v>
          </cell>
          <cell r="C246">
            <v>0</v>
          </cell>
          <cell r="D246" t="str">
            <v>B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B246">
            <v>0</v>
          </cell>
        </row>
        <row r="247">
          <cell r="A247">
            <v>0</v>
          </cell>
          <cell r="B247">
            <v>0</v>
          </cell>
          <cell r="C247">
            <v>0</v>
          </cell>
          <cell r="D247" t="str">
            <v>B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B247">
            <v>0</v>
          </cell>
        </row>
        <row r="248">
          <cell r="A248">
            <v>0</v>
          </cell>
          <cell r="B248">
            <v>0</v>
          </cell>
          <cell r="C248">
            <v>0</v>
          </cell>
          <cell r="D248" t="str">
            <v>B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B248">
            <v>0</v>
          </cell>
        </row>
        <row r="249">
          <cell r="A249">
            <v>0</v>
          </cell>
          <cell r="B249">
            <v>0</v>
          </cell>
          <cell r="C249">
            <v>0</v>
          </cell>
          <cell r="D249" t="str">
            <v>B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B249">
            <v>0</v>
          </cell>
        </row>
        <row r="250">
          <cell r="A250">
            <v>0</v>
          </cell>
          <cell r="B250">
            <v>0</v>
          </cell>
          <cell r="C250">
            <v>0</v>
          </cell>
          <cell r="D250" t="str">
            <v>B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B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 t="str">
            <v>B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B251">
            <v>0</v>
          </cell>
        </row>
        <row r="252">
          <cell r="A252">
            <v>0</v>
          </cell>
          <cell r="B252">
            <v>0</v>
          </cell>
          <cell r="C252">
            <v>0</v>
          </cell>
          <cell r="D252" t="str">
            <v>B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B252">
            <v>0</v>
          </cell>
        </row>
        <row r="253">
          <cell r="A253">
            <v>0</v>
          </cell>
          <cell r="B253">
            <v>0</v>
          </cell>
          <cell r="C253">
            <v>0</v>
          </cell>
          <cell r="D253" t="str">
            <v>B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B253">
            <v>0</v>
          </cell>
        </row>
        <row r="254">
          <cell r="A254">
            <v>0</v>
          </cell>
          <cell r="B254">
            <v>0</v>
          </cell>
          <cell r="C254">
            <v>0</v>
          </cell>
          <cell r="D254" t="str">
            <v>B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B254">
            <v>0</v>
          </cell>
        </row>
        <row r="255">
          <cell r="A255">
            <v>0</v>
          </cell>
          <cell r="B255">
            <v>0</v>
          </cell>
          <cell r="C255">
            <v>0</v>
          </cell>
          <cell r="D255" t="str">
            <v>B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B255">
            <v>0</v>
          </cell>
        </row>
        <row r="256">
          <cell r="A256">
            <v>0</v>
          </cell>
          <cell r="B256">
            <v>0</v>
          </cell>
          <cell r="C256">
            <v>0</v>
          </cell>
          <cell r="D256" t="str">
            <v>B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B256">
            <v>0</v>
          </cell>
        </row>
        <row r="257">
          <cell r="A257">
            <v>0</v>
          </cell>
          <cell r="B257">
            <v>0</v>
          </cell>
          <cell r="C257">
            <v>0</v>
          </cell>
          <cell r="D257" t="str">
            <v>B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B257">
            <v>0</v>
          </cell>
        </row>
        <row r="258">
          <cell r="A258">
            <v>0</v>
          </cell>
          <cell r="B258">
            <v>0</v>
          </cell>
          <cell r="C258">
            <v>0</v>
          </cell>
          <cell r="D258" t="str">
            <v>B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B258">
            <v>0</v>
          </cell>
        </row>
        <row r="259">
          <cell r="A259">
            <v>0</v>
          </cell>
          <cell r="B259">
            <v>0</v>
          </cell>
          <cell r="C259">
            <v>0</v>
          </cell>
          <cell r="D259" t="str">
            <v>B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B259">
            <v>0</v>
          </cell>
        </row>
        <row r="260">
          <cell r="A260">
            <v>0</v>
          </cell>
          <cell r="B260">
            <v>0</v>
          </cell>
          <cell r="C260">
            <v>0</v>
          </cell>
          <cell r="D260" t="str">
            <v>B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B260">
            <v>0</v>
          </cell>
        </row>
        <row r="261">
          <cell r="A261">
            <v>0</v>
          </cell>
          <cell r="B261">
            <v>0</v>
          </cell>
          <cell r="C261">
            <v>0</v>
          </cell>
          <cell r="D261" t="str">
            <v>B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B261">
            <v>0</v>
          </cell>
        </row>
        <row r="262">
          <cell r="A262">
            <v>0</v>
          </cell>
          <cell r="B262">
            <v>0</v>
          </cell>
          <cell r="C262">
            <v>0</v>
          </cell>
          <cell r="D262" t="str">
            <v>B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B262">
            <v>0</v>
          </cell>
        </row>
        <row r="263">
          <cell r="A263">
            <v>0</v>
          </cell>
          <cell r="B263">
            <v>0</v>
          </cell>
          <cell r="C263">
            <v>0</v>
          </cell>
          <cell r="D263" t="str">
            <v>B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B263">
            <v>0</v>
          </cell>
        </row>
        <row r="264">
          <cell r="A264">
            <v>0</v>
          </cell>
          <cell r="B264">
            <v>0</v>
          </cell>
          <cell r="C264">
            <v>0</v>
          </cell>
          <cell r="D264" t="str">
            <v>B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B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D265" t="str">
            <v>B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B265">
            <v>0</v>
          </cell>
        </row>
        <row r="266">
          <cell r="A266">
            <v>0</v>
          </cell>
          <cell r="B266">
            <v>0</v>
          </cell>
          <cell r="C266">
            <v>0</v>
          </cell>
          <cell r="D266" t="str">
            <v>B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B266">
            <v>0</v>
          </cell>
        </row>
        <row r="267">
          <cell r="A267">
            <v>0</v>
          </cell>
          <cell r="B267">
            <v>0</v>
          </cell>
          <cell r="C267">
            <v>0</v>
          </cell>
          <cell r="D267" t="str">
            <v>B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B267">
            <v>0</v>
          </cell>
        </row>
        <row r="268">
          <cell r="A268">
            <v>0</v>
          </cell>
          <cell r="B268">
            <v>0</v>
          </cell>
          <cell r="C268">
            <v>0</v>
          </cell>
          <cell r="D268" t="str">
            <v>B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B268">
            <v>0</v>
          </cell>
        </row>
        <row r="269">
          <cell r="A269">
            <v>0</v>
          </cell>
          <cell r="B269">
            <v>0</v>
          </cell>
          <cell r="C269">
            <v>0</v>
          </cell>
          <cell r="D269" t="str">
            <v>B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B269">
            <v>0</v>
          </cell>
        </row>
        <row r="270">
          <cell r="A270">
            <v>0</v>
          </cell>
          <cell r="B270">
            <v>0</v>
          </cell>
          <cell r="C270">
            <v>0</v>
          </cell>
          <cell r="D270" t="str">
            <v>B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B270">
            <v>0</v>
          </cell>
        </row>
        <row r="271">
          <cell r="A271">
            <v>0</v>
          </cell>
          <cell r="B271">
            <v>0</v>
          </cell>
          <cell r="C271">
            <v>0</v>
          </cell>
          <cell r="D271" t="str">
            <v>B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B271">
            <v>0</v>
          </cell>
        </row>
        <row r="272">
          <cell r="A272">
            <v>0</v>
          </cell>
          <cell r="B272">
            <v>0</v>
          </cell>
          <cell r="C272">
            <v>0</v>
          </cell>
          <cell r="D272" t="str">
            <v>B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B272">
            <v>0</v>
          </cell>
        </row>
        <row r="273">
          <cell r="A273">
            <v>0</v>
          </cell>
          <cell r="B273">
            <v>0</v>
          </cell>
          <cell r="C273">
            <v>0</v>
          </cell>
          <cell r="D273" t="str">
            <v>B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B273">
            <v>0</v>
          </cell>
        </row>
        <row r="274">
          <cell r="A274">
            <v>0</v>
          </cell>
          <cell r="B274">
            <v>0</v>
          </cell>
          <cell r="C274">
            <v>0</v>
          </cell>
          <cell r="D274" t="str">
            <v>B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B274">
            <v>0</v>
          </cell>
        </row>
        <row r="275">
          <cell r="A275">
            <v>0</v>
          </cell>
          <cell r="B275">
            <v>0</v>
          </cell>
          <cell r="C275">
            <v>0</v>
          </cell>
          <cell r="D275" t="str">
            <v>B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B275">
            <v>0</v>
          </cell>
        </row>
        <row r="276">
          <cell r="A276">
            <v>0</v>
          </cell>
          <cell r="B276">
            <v>0</v>
          </cell>
          <cell r="C276">
            <v>0</v>
          </cell>
          <cell r="D276" t="str">
            <v>B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B276">
            <v>0</v>
          </cell>
        </row>
        <row r="277">
          <cell r="A277">
            <v>0</v>
          </cell>
          <cell r="B277">
            <v>0</v>
          </cell>
          <cell r="C277">
            <v>0</v>
          </cell>
          <cell r="D277" t="str">
            <v>B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B277">
            <v>0</v>
          </cell>
        </row>
        <row r="278">
          <cell r="A278">
            <v>0</v>
          </cell>
          <cell r="B278">
            <v>0</v>
          </cell>
          <cell r="C278">
            <v>0</v>
          </cell>
          <cell r="D278" t="str">
            <v>B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B278">
            <v>0</v>
          </cell>
        </row>
        <row r="279">
          <cell r="A279">
            <v>0</v>
          </cell>
          <cell r="B279">
            <v>0</v>
          </cell>
          <cell r="C279">
            <v>0</v>
          </cell>
          <cell r="D279" t="str">
            <v>B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B279">
            <v>0</v>
          </cell>
        </row>
        <row r="280">
          <cell r="A280">
            <v>0</v>
          </cell>
          <cell r="B280">
            <v>0</v>
          </cell>
          <cell r="C280">
            <v>0</v>
          </cell>
          <cell r="D280" t="str">
            <v>B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B280">
            <v>0</v>
          </cell>
        </row>
        <row r="281">
          <cell r="A281">
            <v>0</v>
          </cell>
          <cell r="B281">
            <v>0</v>
          </cell>
          <cell r="C281">
            <v>0</v>
          </cell>
          <cell r="D281" t="str">
            <v>B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B281">
            <v>0</v>
          </cell>
        </row>
        <row r="282">
          <cell r="A282">
            <v>0</v>
          </cell>
          <cell r="B282">
            <v>0</v>
          </cell>
          <cell r="C282">
            <v>0</v>
          </cell>
          <cell r="D282" t="str">
            <v>B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B282">
            <v>0</v>
          </cell>
        </row>
        <row r="283">
          <cell r="A283">
            <v>0</v>
          </cell>
          <cell r="B283">
            <v>0</v>
          </cell>
          <cell r="C283">
            <v>0</v>
          </cell>
          <cell r="D283" t="str">
            <v>B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B283">
            <v>0</v>
          </cell>
        </row>
        <row r="284">
          <cell r="A284">
            <v>0</v>
          </cell>
          <cell r="B284">
            <v>0</v>
          </cell>
          <cell r="C284">
            <v>0</v>
          </cell>
          <cell r="D284" t="str">
            <v>B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B284">
            <v>0</v>
          </cell>
        </row>
        <row r="285">
          <cell r="A285">
            <v>0</v>
          </cell>
          <cell r="B285">
            <v>0</v>
          </cell>
          <cell r="C285">
            <v>0</v>
          </cell>
          <cell r="D285" t="str">
            <v>B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B285">
            <v>0</v>
          </cell>
        </row>
        <row r="286">
          <cell r="A286">
            <v>0</v>
          </cell>
          <cell r="B286">
            <v>0</v>
          </cell>
          <cell r="C286">
            <v>0</v>
          </cell>
          <cell r="D286" t="str">
            <v>B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B286">
            <v>0</v>
          </cell>
        </row>
        <row r="287">
          <cell r="A287">
            <v>0</v>
          </cell>
          <cell r="B287">
            <v>0</v>
          </cell>
          <cell r="C287">
            <v>0</v>
          </cell>
          <cell r="D287" t="str">
            <v>B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B287">
            <v>0</v>
          </cell>
        </row>
        <row r="288">
          <cell r="A288">
            <v>0</v>
          </cell>
          <cell r="B288">
            <v>0</v>
          </cell>
          <cell r="C288">
            <v>0</v>
          </cell>
          <cell r="D288" t="str">
            <v>B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B288">
            <v>0</v>
          </cell>
        </row>
        <row r="289">
          <cell r="A289">
            <v>0</v>
          </cell>
          <cell r="B289">
            <v>0</v>
          </cell>
          <cell r="C289">
            <v>0</v>
          </cell>
          <cell r="D289" t="str">
            <v>B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B289">
            <v>0</v>
          </cell>
        </row>
        <row r="290">
          <cell r="A290">
            <v>0</v>
          </cell>
          <cell r="B290">
            <v>0</v>
          </cell>
          <cell r="C290">
            <v>0</v>
          </cell>
          <cell r="D290" t="str">
            <v>B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B290">
            <v>0</v>
          </cell>
        </row>
        <row r="291">
          <cell r="A291">
            <v>0</v>
          </cell>
          <cell r="B291">
            <v>0</v>
          </cell>
          <cell r="C291">
            <v>0</v>
          </cell>
          <cell r="D291" t="str">
            <v>B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B291">
            <v>0</v>
          </cell>
        </row>
        <row r="292">
          <cell r="A292">
            <v>0</v>
          </cell>
          <cell r="B292">
            <v>0</v>
          </cell>
          <cell r="C292">
            <v>0</v>
          </cell>
          <cell r="D292" t="str">
            <v>B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B292">
            <v>0</v>
          </cell>
        </row>
        <row r="293">
          <cell r="A293">
            <v>0</v>
          </cell>
          <cell r="B293">
            <v>0</v>
          </cell>
          <cell r="C293">
            <v>0</v>
          </cell>
          <cell r="D293" t="str">
            <v>B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B293">
            <v>0</v>
          </cell>
        </row>
        <row r="294">
          <cell r="A294">
            <v>0</v>
          </cell>
          <cell r="B294">
            <v>0</v>
          </cell>
          <cell r="C294">
            <v>0</v>
          </cell>
          <cell r="D294" t="str">
            <v>B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B294">
            <v>0</v>
          </cell>
        </row>
        <row r="295">
          <cell r="A295">
            <v>0</v>
          </cell>
          <cell r="B295">
            <v>0</v>
          </cell>
          <cell r="C295">
            <v>0</v>
          </cell>
          <cell r="D295" t="str">
            <v>B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B295">
            <v>0</v>
          </cell>
        </row>
        <row r="296">
          <cell r="A296">
            <v>0</v>
          </cell>
          <cell r="B296">
            <v>0</v>
          </cell>
          <cell r="C296">
            <v>0</v>
          </cell>
          <cell r="D296" t="str">
            <v>B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B296">
            <v>0</v>
          </cell>
        </row>
        <row r="297">
          <cell r="A297">
            <v>0</v>
          </cell>
          <cell r="B297">
            <v>0</v>
          </cell>
          <cell r="C297">
            <v>0</v>
          </cell>
          <cell r="D297" t="str">
            <v>B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B297">
            <v>0</v>
          </cell>
        </row>
        <row r="298">
          <cell r="A298">
            <v>0</v>
          </cell>
          <cell r="B298">
            <v>0</v>
          </cell>
          <cell r="C298">
            <v>0</v>
          </cell>
          <cell r="D298" t="str">
            <v>B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B298">
            <v>0</v>
          </cell>
        </row>
        <row r="299">
          <cell r="A299">
            <v>0</v>
          </cell>
          <cell r="B299">
            <v>0</v>
          </cell>
          <cell r="C299">
            <v>0</v>
          </cell>
          <cell r="D299" t="str">
            <v>B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B299">
            <v>0</v>
          </cell>
        </row>
        <row r="300">
          <cell r="A300">
            <v>0</v>
          </cell>
          <cell r="B300">
            <v>0</v>
          </cell>
          <cell r="C300">
            <v>0</v>
          </cell>
          <cell r="D300" t="str">
            <v>B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B300">
            <v>0</v>
          </cell>
        </row>
        <row r="301">
          <cell r="A301">
            <v>0</v>
          </cell>
          <cell r="B301">
            <v>0</v>
          </cell>
          <cell r="C301">
            <v>0</v>
          </cell>
          <cell r="D301" t="str">
            <v>B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B301">
            <v>0</v>
          </cell>
        </row>
        <row r="302">
          <cell r="A302">
            <v>0</v>
          </cell>
          <cell r="B302">
            <v>0</v>
          </cell>
          <cell r="C302">
            <v>0</v>
          </cell>
          <cell r="D302" t="str">
            <v>B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B302">
            <v>0</v>
          </cell>
        </row>
        <row r="303">
          <cell r="A303">
            <v>0</v>
          </cell>
          <cell r="B303">
            <v>0</v>
          </cell>
          <cell r="C303">
            <v>0</v>
          </cell>
          <cell r="D303" t="str">
            <v>B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B303">
            <v>0</v>
          </cell>
        </row>
        <row r="304">
          <cell r="A304">
            <v>0</v>
          </cell>
          <cell r="B304">
            <v>0</v>
          </cell>
          <cell r="C304">
            <v>0</v>
          </cell>
          <cell r="D304" t="str">
            <v>B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B304">
            <v>0</v>
          </cell>
        </row>
        <row r="305">
          <cell r="A305">
            <v>0</v>
          </cell>
          <cell r="B305">
            <v>0</v>
          </cell>
          <cell r="C305">
            <v>0</v>
          </cell>
          <cell r="D305" t="str">
            <v>B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B305">
            <v>0</v>
          </cell>
        </row>
        <row r="306">
          <cell r="A306">
            <v>0</v>
          </cell>
          <cell r="B306">
            <v>0</v>
          </cell>
          <cell r="C306">
            <v>0</v>
          </cell>
          <cell r="D306" t="str">
            <v>B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B306">
            <v>0</v>
          </cell>
        </row>
        <row r="307">
          <cell r="A307">
            <v>0</v>
          </cell>
          <cell r="B307">
            <v>0</v>
          </cell>
          <cell r="C307">
            <v>0</v>
          </cell>
          <cell r="D307" t="str">
            <v>B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B307">
            <v>0</v>
          </cell>
        </row>
        <row r="308">
          <cell r="A308">
            <v>0</v>
          </cell>
          <cell r="B308">
            <v>0</v>
          </cell>
          <cell r="C308">
            <v>0</v>
          </cell>
          <cell r="D308" t="str">
            <v>B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B308">
            <v>0</v>
          </cell>
        </row>
        <row r="309">
          <cell r="A309">
            <v>0</v>
          </cell>
          <cell r="B309">
            <v>0</v>
          </cell>
          <cell r="C309">
            <v>0</v>
          </cell>
          <cell r="D309" t="str">
            <v>B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B309">
            <v>0</v>
          </cell>
        </row>
        <row r="310">
          <cell r="A310">
            <v>0</v>
          </cell>
          <cell r="B310">
            <v>0</v>
          </cell>
          <cell r="C310">
            <v>0</v>
          </cell>
          <cell r="D310" t="str">
            <v>B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B310">
            <v>0</v>
          </cell>
        </row>
        <row r="311">
          <cell r="A311">
            <v>0</v>
          </cell>
          <cell r="B311">
            <v>0</v>
          </cell>
          <cell r="C311">
            <v>0</v>
          </cell>
          <cell r="D311" t="str">
            <v>B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B311">
            <v>0</v>
          </cell>
        </row>
        <row r="312">
          <cell r="A312">
            <v>0</v>
          </cell>
          <cell r="B312">
            <v>0</v>
          </cell>
          <cell r="C312">
            <v>0</v>
          </cell>
          <cell r="D312" t="str">
            <v>B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B312">
            <v>0</v>
          </cell>
        </row>
        <row r="313">
          <cell r="A313">
            <v>0</v>
          </cell>
          <cell r="B313">
            <v>0</v>
          </cell>
          <cell r="C313">
            <v>0</v>
          </cell>
          <cell r="D313" t="str">
            <v>B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B313">
            <v>0</v>
          </cell>
        </row>
        <row r="314">
          <cell r="A314">
            <v>0</v>
          </cell>
          <cell r="B314">
            <v>0</v>
          </cell>
          <cell r="C314">
            <v>0</v>
          </cell>
          <cell r="D314" t="str">
            <v>B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B314">
            <v>0</v>
          </cell>
        </row>
        <row r="315">
          <cell r="A315">
            <v>0</v>
          </cell>
          <cell r="B315">
            <v>0</v>
          </cell>
          <cell r="C315">
            <v>0</v>
          </cell>
          <cell r="D315" t="str">
            <v>B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B315">
            <v>0</v>
          </cell>
        </row>
        <row r="316">
          <cell r="A316">
            <v>0</v>
          </cell>
          <cell r="B316">
            <v>0</v>
          </cell>
          <cell r="C316">
            <v>0</v>
          </cell>
          <cell r="D316" t="str">
            <v>B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B316">
            <v>0</v>
          </cell>
        </row>
        <row r="317">
          <cell r="A317">
            <v>0</v>
          </cell>
          <cell r="B317">
            <v>0</v>
          </cell>
          <cell r="C317">
            <v>0</v>
          </cell>
          <cell r="D317" t="str">
            <v>B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B317">
            <v>0</v>
          </cell>
        </row>
        <row r="318">
          <cell r="A318">
            <v>0</v>
          </cell>
          <cell r="B318">
            <v>0</v>
          </cell>
          <cell r="C318">
            <v>0</v>
          </cell>
          <cell r="D318" t="str">
            <v>B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B318">
            <v>0</v>
          </cell>
        </row>
        <row r="319">
          <cell r="A319">
            <v>0</v>
          </cell>
          <cell r="B319">
            <v>0</v>
          </cell>
          <cell r="C319">
            <v>0</v>
          </cell>
          <cell r="D319" t="str">
            <v>B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B319">
            <v>0</v>
          </cell>
        </row>
        <row r="320">
          <cell r="A320">
            <v>0</v>
          </cell>
          <cell r="B320">
            <v>0</v>
          </cell>
          <cell r="C320">
            <v>0</v>
          </cell>
          <cell r="D320" t="str">
            <v>B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B320">
            <v>0</v>
          </cell>
        </row>
        <row r="321">
          <cell r="A321">
            <v>0</v>
          </cell>
          <cell r="B321">
            <v>0</v>
          </cell>
          <cell r="C321">
            <v>0</v>
          </cell>
          <cell r="D321" t="str">
            <v>B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B321">
            <v>0</v>
          </cell>
        </row>
        <row r="322">
          <cell r="A322">
            <v>0</v>
          </cell>
          <cell r="B322">
            <v>0</v>
          </cell>
          <cell r="C322">
            <v>0</v>
          </cell>
          <cell r="D322" t="str">
            <v>B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B322">
            <v>0</v>
          </cell>
        </row>
        <row r="323">
          <cell r="A323">
            <v>0</v>
          </cell>
          <cell r="B323">
            <v>0</v>
          </cell>
          <cell r="C323">
            <v>0</v>
          </cell>
          <cell r="D323" t="str">
            <v>B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B323">
            <v>0</v>
          </cell>
        </row>
        <row r="324">
          <cell r="A324">
            <v>0</v>
          </cell>
          <cell r="B324">
            <v>0</v>
          </cell>
          <cell r="C324">
            <v>0</v>
          </cell>
          <cell r="D324" t="str">
            <v>B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B324">
            <v>0</v>
          </cell>
        </row>
        <row r="325">
          <cell r="A325">
            <v>0</v>
          </cell>
          <cell r="B325">
            <v>0</v>
          </cell>
          <cell r="C325">
            <v>0</v>
          </cell>
          <cell r="D325" t="str">
            <v>B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B325">
            <v>0</v>
          </cell>
        </row>
        <row r="326">
          <cell r="A326">
            <v>0</v>
          </cell>
          <cell r="B326">
            <v>0</v>
          </cell>
          <cell r="C326">
            <v>0</v>
          </cell>
          <cell r="D326" t="str">
            <v>B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B326">
            <v>0</v>
          </cell>
        </row>
        <row r="327">
          <cell r="A327">
            <v>0</v>
          </cell>
          <cell r="B327">
            <v>0</v>
          </cell>
          <cell r="C327">
            <v>0</v>
          </cell>
          <cell r="D327" t="str">
            <v>B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B327">
            <v>0</v>
          </cell>
        </row>
        <row r="328">
          <cell r="A328">
            <v>0</v>
          </cell>
          <cell r="B328">
            <v>0</v>
          </cell>
          <cell r="C328">
            <v>0</v>
          </cell>
          <cell r="D328" t="str">
            <v>B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B328">
            <v>0</v>
          </cell>
        </row>
        <row r="329">
          <cell r="A329">
            <v>0</v>
          </cell>
          <cell r="B329">
            <v>0</v>
          </cell>
          <cell r="C329">
            <v>0</v>
          </cell>
          <cell r="D329" t="str">
            <v>B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B329">
            <v>0</v>
          </cell>
        </row>
        <row r="330">
          <cell r="A330">
            <v>0</v>
          </cell>
          <cell r="B330">
            <v>0</v>
          </cell>
          <cell r="C330">
            <v>0</v>
          </cell>
          <cell r="D330" t="str">
            <v>B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B330">
            <v>0</v>
          </cell>
        </row>
        <row r="331">
          <cell r="A331">
            <v>0</v>
          </cell>
          <cell r="B331">
            <v>0</v>
          </cell>
          <cell r="C331">
            <v>0</v>
          </cell>
          <cell r="D331" t="str">
            <v>B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B331">
            <v>0</v>
          </cell>
        </row>
        <row r="332">
          <cell r="A332">
            <v>0</v>
          </cell>
          <cell r="B332">
            <v>0</v>
          </cell>
          <cell r="C332">
            <v>0</v>
          </cell>
          <cell r="D332" t="str">
            <v>B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B332">
            <v>0</v>
          </cell>
        </row>
        <row r="333">
          <cell r="A333">
            <v>0</v>
          </cell>
          <cell r="B333">
            <v>0</v>
          </cell>
          <cell r="C333">
            <v>0</v>
          </cell>
          <cell r="D333" t="str">
            <v>B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B333">
            <v>0</v>
          </cell>
        </row>
        <row r="334">
          <cell r="A334">
            <v>0</v>
          </cell>
          <cell r="B334">
            <v>0</v>
          </cell>
          <cell r="C334">
            <v>0</v>
          </cell>
          <cell r="D334" t="str">
            <v>B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B334">
            <v>0</v>
          </cell>
        </row>
        <row r="335">
          <cell r="A335">
            <v>0</v>
          </cell>
          <cell r="B335">
            <v>0</v>
          </cell>
          <cell r="C335">
            <v>0</v>
          </cell>
          <cell r="D335" t="str">
            <v>B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B335">
            <v>0</v>
          </cell>
        </row>
        <row r="336">
          <cell r="A336">
            <v>0</v>
          </cell>
          <cell r="B336">
            <v>0</v>
          </cell>
          <cell r="C336">
            <v>0</v>
          </cell>
          <cell r="D336" t="str">
            <v>B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B336">
            <v>0</v>
          </cell>
        </row>
        <row r="337">
          <cell r="A337">
            <v>0</v>
          </cell>
          <cell r="B337">
            <v>0</v>
          </cell>
          <cell r="C337">
            <v>0</v>
          </cell>
          <cell r="D337" t="str">
            <v>B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B337">
            <v>0</v>
          </cell>
        </row>
        <row r="338">
          <cell r="A338">
            <v>0</v>
          </cell>
          <cell r="B338">
            <v>0</v>
          </cell>
          <cell r="C338">
            <v>0</v>
          </cell>
          <cell r="D338" t="str">
            <v>B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B338">
            <v>0</v>
          </cell>
        </row>
        <row r="339">
          <cell r="A339">
            <v>0</v>
          </cell>
          <cell r="B339">
            <v>0</v>
          </cell>
          <cell r="C339">
            <v>0</v>
          </cell>
          <cell r="D339" t="str">
            <v>B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B339">
            <v>0</v>
          </cell>
        </row>
        <row r="340">
          <cell r="A340">
            <v>0</v>
          </cell>
          <cell r="B340">
            <v>0</v>
          </cell>
          <cell r="C340">
            <v>0</v>
          </cell>
          <cell r="D340" t="str">
            <v>B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B340">
            <v>0</v>
          </cell>
        </row>
        <row r="341">
          <cell r="A341">
            <v>0</v>
          </cell>
          <cell r="B341">
            <v>0</v>
          </cell>
          <cell r="C341">
            <v>0</v>
          </cell>
          <cell r="D341" t="str">
            <v>B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B341">
            <v>0</v>
          </cell>
        </row>
        <row r="342">
          <cell r="A342">
            <v>0</v>
          </cell>
          <cell r="B342">
            <v>0</v>
          </cell>
          <cell r="C342">
            <v>0</v>
          </cell>
          <cell r="D342" t="str">
            <v>B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B342">
            <v>0</v>
          </cell>
        </row>
        <row r="343">
          <cell r="A343">
            <v>0</v>
          </cell>
          <cell r="B343">
            <v>0</v>
          </cell>
          <cell r="C343">
            <v>0</v>
          </cell>
          <cell r="D343" t="str">
            <v>B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B343">
            <v>0</v>
          </cell>
        </row>
        <row r="344">
          <cell r="A344">
            <v>0</v>
          </cell>
          <cell r="B344">
            <v>0</v>
          </cell>
          <cell r="C344">
            <v>0</v>
          </cell>
          <cell r="D344" t="str">
            <v>B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B344">
            <v>0</v>
          </cell>
        </row>
        <row r="345">
          <cell r="A345">
            <v>0</v>
          </cell>
          <cell r="B345">
            <v>0</v>
          </cell>
          <cell r="C345">
            <v>0</v>
          </cell>
          <cell r="D345" t="str">
            <v>B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B345">
            <v>0</v>
          </cell>
        </row>
        <row r="346">
          <cell r="A346">
            <v>0</v>
          </cell>
          <cell r="B346">
            <v>0</v>
          </cell>
          <cell r="C346">
            <v>0</v>
          </cell>
          <cell r="D346" t="str">
            <v>B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B346">
            <v>0</v>
          </cell>
        </row>
        <row r="347">
          <cell r="A347">
            <v>0</v>
          </cell>
          <cell r="B347">
            <v>0</v>
          </cell>
          <cell r="C347">
            <v>0</v>
          </cell>
          <cell r="D347" t="str">
            <v>B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B347">
            <v>0</v>
          </cell>
        </row>
        <row r="348">
          <cell r="A348">
            <v>0</v>
          </cell>
          <cell r="B348">
            <v>0</v>
          </cell>
          <cell r="C348">
            <v>0</v>
          </cell>
          <cell r="D348" t="str">
            <v>B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B348">
            <v>0</v>
          </cell>
        </row>
        <row r="349">
          <cell r="A349">
            <v>0</v>
          </cell>
          <cell r="B349">
            <v>0</v>
          </cell>
          <cell r="C349">
            <v>0</v>
          </cell>
          <cell r="D349" t="str">
            <v>B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B349">
            <v>0</v>
          </cell>
        </row>
        <row r="350">
          <cell r="A350">
            <v>0</v>
          </cell>
          <cell r="B350">
            <v>0</v>
          </cell>
          <cell r="C350">
            <v>0</v>
          </cell>
          <cell r="D350" t="str">
            <v>B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B350">
            <v>0</v>
          </cell>
        </row>
        <row r="351">
          <cell r="A351" t="str">
            <v>***</v>
          </cell>
          <cell r="B351" t="str">
            <v>NETTED BOX POSNS HERE</v>
          </cell>
          <cell r="C351" t="str">
            <v>***</v>
          </cell>
        </row>
        <row r="352">
          <cell r="A352" t="str">
            <v>T-WEBS</v>
          </cell>
          <cell r="B352" t="str">
            <v>Websecure</v>
          </cell>
          <cell r="C352" t="str">
            <v>WEBS</v>
          </cell>
          <cell r="D352" t="str">
            <v>T</v>
          </cell>
          <cell r="E352">
            <v>1E-3</v>
          </cell>
          <cell r="F352">
            <v>0</v>
          </cell>
          <cell r="G352">
            <v>0</v>
          </cell>
          <cell r="H352" t="str">
            <v xml:space="preserve"> </v>
          </cell>
          <cell r="I352">
            <v>29236.25</v>
          </cell>
          <cell r="J352">
            <v>1E-3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 t="str">
            <v>TECH</v>
          </cell>
          <cell r="Q352">
            <v>0</v>
          </cell>
          <cell r="R352">
            <v>0</v>
          </cell>
          <cell r="S352">
            <v>0</v>
          </cell>
          <cell r="T352">
            <v>8</v>
          </cell>
          <cell r="V352" t="str">
            <v>FullBox</v>
          </cell>
          <cell r="W352" t="str">
            <v>Stock</v>
          </cell>
          <cell r="X352">
            <v>0</v>
          </cell>
          <cell r="Y352">
            <v>0</v>
          </cell>
          <cell r="Z352" t="str">
            <v>BART</v>
          </cell>
          <cell r="AB352">
            <v>0</v>
          </cell>
        </row>
        <row r="353">
          <cell r="A353" t="str">
            <v>T-UVN</v>
          </cell>
          <cell r="B353" t="str">
            <v>Univision</v>
          </cell>
          <cell r="C353" t="str">
            <v>UVN</v>
          </cell>
          <cell r="D353" t="str">
            <v>P</v>
          </cell>
          <cell r="E353">
            <v>81.375</v>
          </cell>
          <cell r="F353">
            <v>50000</v>
          </cell>
          <cell r="G353">
            <v>4068750</v>
          </cell>
          <cell r="H353" t="str">
            <v xml:space="preserve"> </v>
          </cell>
          <cell r="I353">
            <v>7173852.540000001</v>
          </cell>
          <cell r="J353">
            <v>90</v>
          </cell>
          <cell r="K353">
            <v>0.10599078341013835</v>
          </cell>
          <cell r="L353">
            <v>0.43125000000000002</v>
          </cell>
          <cell r="M353">
            <v>5.4690045409402956E-3</v>
          </cell>
          <cell r="N353">
            <v>1.1514132607439958E-2</v>
          </cell>
          <cell r="O353">
            <v>0</v>
          </cell>
          <cell r="P353" t="str">
            <v>BROD</v>
          </cell>
          <cell r="Q353">
            <v>4068750</v>
          </cell>
          <cell r="R353">
            <v>1077189.1399999999</v>
          </cell>
          <cell r="S353">
            <v>-18750</v>
          </cell>
          <cell r="T353">
            <v>1</v>
          </cell>
          <cell r="V353" t="str">
            <v>LONG</v>
          </cell>
          <cell r="W353" t="str">
            <v>Stock</v>
          </cell>
          <cell r="X353">
            <v>4068750</v>
          </cell>
          <cell r="Y353">
            <v>0</v>
          </cell>
          <cell r="Z353" t="str">
            <v>ED</v>
          </cell>
          <cell r="AB353">
            <v>4068750</v>
          </cell>
        </row>
        <row r="354">
          <cell r="A354" t="str">
            <v>T-TSG</v>
          </cell>
          <cell r="B354" t="str">
            <v>Sabre Group</v>
          </cell>
          <cell r="C354" t="str">
            <v>TSG</v>
          </cell>
          <cell r="D354" t="str">
            <v>T</v>
          </cell>
          <cell r="E354">
            <v>43</v>
          </cell>
          <cell r="F354">
            <v>0</v>
          </cell>
          <cell r="G354">
            <v>0</v>
          </cell>
          <cell r="H354" t="str">
            <v xml:space="preserve"> </v>
          </cell>
          <cell r="I354">
            <v>14568378.859999996</v>
          </cell>
          <cell r="J354">
            <v>43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 t="str">
            <v>INFO</v>
          </cell>
          <cell r="Q354">
            <v>0</v>
          </cell>
          <cell r="R354">
            <v>0</v>
          </cell>
          <cell r="S354">
            <v>0</v>
          </cell>
          <cell r="T354">
            <v>8</v>
          </cell>
          <cell r="V354" t="str">
            <v>FullBox</v>
          </cell>
          <cell r="W354" t="str">
            <v>Stock</v>
          </cell>
          <cell r="X354">
            <v>0</v>
          </cell>
          <cell r="Y354">
            <v>0</v>
          </cell>
          <cell r="Z354" t="str">
            <v>PAUL</v>
          </cell>
          <cell r="AB354">
            <v>0</v>
          </cell>
        </row>
        <row r="355">
          <cell r="A355" t="str">
            <v>T-TSATA</v>
          </cell>
          <cell r="B355" t="str">
            <v>TCI Satellite Entertainment</v>
          </cell>
          <cell r="C355" t="str">
            <v>TSATA</v>
          </cell>
          <cell r="D355" t="str">
            <v>P</v>
          </cell>
          <cell r="E355">
            <v>4</v>
          </cell>
          <cell r="F355">
            <v>50000</v>
          </cell>
          <cell r="G355">
            <v>200000</v>
          </cell>
          <cell r="H355" t="str">
            <v xml:space="preserve"> </v>
          </cell>
          <cell r="I355">
            <v>3668633.78</v>
          </cell>
          <cell r="J355">
            <v>55</v>
          </cell>
          <cell r="K355">
            <v>12.75</v>
          </cell>
          <cell r="L355">
            <v>2.5499999999999998</v>
          </cell>
          <cell r="M355">
            <v>2.6882971629814048E-4</v>
          </cell>
          <cell r="N355">
            <v>5.659788685684772E-4</v>
          </cell>
          <cell r="O355">
            <v>0</v>
          </cell>
          <cell r="P355" t="str">
            <v>ENTM</v>
          </cell>
          <cell r="Q355">
            <v>200000</v>
          </cell>
          <cell r="R355">
            <v>107559.43000000063</v>
          </cell>
          <cell r="S355">
            <v>7812.5</v>
          </cell>
          <cell r="T355">
            <v>1</v>
          </cell>
          <cell r="V355" t="str">
            <v>LONG</v>
          </cell>
          <cell r="W355" t="str">
            <v>Stock</v>
          </cell>
          <cell r="X355">
            <v>200000</v>
          </cell>
          <cell r="Y355">
            <v>0</v>
          </cell>
          <cell r="Z355" t="str">
            <v>ED</v>
          </cell>
          <cell r="AB355">
            <v>200000</v>
          </cell>
        </row>
        <row r="356">
          <cell r="A356" t="str">
            <v>T-TPS</v>
          </cell>
          <cell r="B356" t="str">
            <v>Top Source Technology, Inc.</v>
          </cell>
          <cell r="C356" t="str">
            <v>TPS</v>
          </cell>
          <cell r="D356" t="str">
            <v>T</v>
          </cell>
          <cell r="E356">
            <v>1.3125</v>
          </cell>
          <cell r="F356">
            <v>0</v>
          </cell>
          <cell r="G356">
            <v>0</v>
          </cell>
          <cell r="H356" t="str">
            <v xml:space="preserve"> </v>
          </cell>
          <cell r="I356">
            <v>1602243.4300000002</v>
          </cell>
          <cell r="J356">
            <v>1.3125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 t="str">
            <v>TECH</v>
          </cell>
          <cell r="Q356">
            <v>0</v>
          </cell>
          <cell r="R356">
            <v>0</v>
          </cell>
          <cell r="S356">
            <v>0</v>
          </cell>
          <cell r="T356">
            <v>8</v>
          </cell>
          <cell r="V356" t="str">
            <v>FullBox</v>
          </cell>
          <cell r="W356" t="str">
            <v>Stock</v>
          </cell>
          <cell r="X356">
            <v>0</v>
          </cell>
          <cell r="Y356">
            <v>0</v>
          </cell>
          <cell r="Z356" t="str">
            <v>BART</v>
          </cell>
          <cell r="AB356">
            <v>0</v>
          </cell>
        </row>
        <row r="357">
          <cell r="A357" t="str">
            <v>T-SYSF</v>
          </cell>
          <cell r="B357" t="str">
            <v>Systemsoft Corp.</v>
          </cell>
          <cell r="C357" t="str">
            <v>SYSF</v>
          </cell>
          <cell r="D357" t="str">
            <v>P</v>
          </cell>
          <cell r="E357">
            <v>0.16</v>
          </cell>
          <cell r="F357">
            <v>6400</v>
          </cell>
          <cell r="G357">
            <v>1024</v>
          </cell>
          <cell r="H357" t="str">
            <v xml:space="preserve"> </v>
          </cell>
          <cell r="I357">
            <v>503037.98</v>
          </cell>
          <cell r="J357">
            <v>0.16</v>
          </cell>
          <cell r="K357">
            <v>0</v>
          </cell>
          <cell r="L357">
            <v>0</v>
          </cell>
          <cell r="M357">
            <v>1.3764081474464792E-6</v>
          </cell>
          <cell r="N357">
            <v>2.8978118070706029E-6</v>
          </cell>
          <cell r="O357">
            <v>0</v>
          </cell>
          <cell r="P357" t="str">
            <v>SOFT</v>
          </cell>
          <cell r="Q357">
            <v>1024</v>
          </cell>
          <cell r="R357">
            <v>96</v>
          </cell>
          <cell r="S357">
            <v>0</v>
          </cell>
          <cell r="T357">
            <v>1</v>
          </cell>
          <cell r="V357" t="str">
            <v>LONG</v>
          </cell>
          <cell r="W357" t="str">
            <v>Stock</v>
          </cell>
          <cell r="X357">
            <v>1024</v>
          </cell>
          <cell r="Y357">
            <v>0</v>
          </cell>
          <cell r="Z357" t="str">
            <v>BART</v>
          </cell>
          <cell r="AB357">
            <v>1024</v>
          </cell>
        </row>
        <row r="358">
          <cell r="A358" t="str">
            <v>T-SCHKE</v>
          </cell>
          <cell r="B358" t="str">
            <v>Schick Technology</v>
          </cell>
          <cell r="C358" t="str">
            <v>SCHKE</v>
          </cell>
          <cell r="D358" t="str">
            <v>T</v>
          </cell>
          <cell r="E358">
            <v>1.125</v>
          </cell>
          <cell r="F358">
            <v>0</v>
          </cell>
          <cell r="G358">
            <v>0</v>
          </cell>
          <cell r="H358" t="str">
            <v xml:space="preserve"> </v>
          </cell>
          <cell r="I358">
            <v>52029.14</v>
          </cell>
          <cell r="J358">
            <v>1.125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 t="str">
            <v>MEDS</v>
          </cell>
          <cell r="Q358">
            <v>0</v>
          </cell>
          <cell r="R358">
            <v>-1.3096723705530167E-10</v>
          </cell>
          <cell r="S358">
            <v>0</v>
          </cell>
          <cell r="T358">
            <v>8</v>
          </cell>
          <cell r="V358" t="str">
            <v>FullBox</v>
          </cell>
          <cell r="W358" t="str">
            <v>Stock</v>
          </cell>
          <cell r="X358">
            <v>0</v>
          </cell>
          <cell r="Y358">
            <v>0</v>
          </cell>
          <cell r="Z358" t="str">
            <v>BART</v>
          </cell>
          <cell r="AB358">
            <v>0</v>
          </cell>
        </row>
        <row r="359">
          <cell r="A359" t="str">
            <v>T-POS</v>
          </cell>
          <cell r="B359" t="str">
            <v>Catalina Marketing</v>
          </cell>
          <cell r="C359" t="str">
            <v>POS</v>
          </cell>
          <cell r="D359" t="str">
            <v>T</v>
          </cell>
          <cell r="E359">
            <v>84.8125</v>
          </cell>
          <cell r="F359">
            <v>0</v>
          </cell>
          <cell r="G359">
            <v>0</v>
          </cell>
          <cell r="H359" t="str">
            <v xml:space="preserve"> </v>
          </cell>
          <cell r="I359">
            <v>1710491.4800000004</v>
          </cell>
          <cell r="J359">
            <v>84.8125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 t="str">
            <v>ADVT</v>
          </cell>
          <cell r="Q359">
            <v>0</v>
          </cell>
          <cell r="R359">
            <v>0</v>
          </cell>
          <cell r="S359">
            <v>0</v>
          </cell>
          <cell r="T359">
            <v>8</v>
          </cell>
          <cell r="V359" t="str">
            <v>FullBox</v>
          </cell>
          <cell r="W359" t="str">
            <v>Stock</v>
          </cell>
          <cell r="X359">
            <v>0</v>
          </cell>
          <cell r="Y359">
            <v>0</v>
          </cell>
          <cell r="Z359" t="str">
            <v>PAUL</v>
          </cell>
          <cell r="AB359">
            <v>0</v>
          </cell>
        </row>
        <row r="360">
          <cell r="A360" t="str">
            <v>T-PLAY</v>
          </cell>
          <cell r="B360" t="str">
            <v>Players International</v>
          </cell>
          <cell r="C360" t="str">
            <v>PLAY</v>
          </cell>
          <cell r="D360" t="str">
            <v>P</v>
          </cell>
          <cell r="E360">
            <v>7.40625</v>
          </cell>
          <cell r="F360">
            <v>1040000</v>
          </cell>
          <cell r="G360">
            <v>7702500</v>
          </cell>
          <cell r="H360" t="str">
            <v xml:space="preserve"> </v>
          </cell>
          <cell r="I360">
            <v>6576766.9000000004</v>
          </cell>
          <cell r="J360">
            <v>8</v>
          </cell>
          <cell r="K360">
            <v>8.0168776371307926E-2</v>
          </cell>
          <cell r="L360">
            <v>0.61750000000000005</v>
          </cell>
          <cell r="M360">
            <v>1.0353304448932135E-2</v>
          </cell>
          <cell r="N360">
            <v>2.1797261175743477E-2</v>
          </cell>
          <cell r="O360">
            <v>0</v>
          </cell>
          <cell r="P360" t="str">
            <v>CASI</v>
          </cell>
          <cell r="Q360">
            <v>7702500</v>
          </cell>
          <cell r="R360">
            <v>600647.03000000073</v>
          </cell>
          <cell r="S360">
            <v>-32500</v>
          </cell>
          <cell r="T360">
            <v>1</v>
          </cell>
          <cell r="V360" t="str">
            <v>LONG</v>
          </cell>
          <cell r="W360" t="str">
            <v>Stock</v>
          </cell>
          <cell r="X360">
            <v>7702500</v>
          </cell>
          <cell r="Y360">
            <v>0</v>
          </cell>
          <cell r="Z360" t="str">
            <v>RICK</v>
          </cell>
          <cell r="AB360">
            <v>7702500</v>
          </cell>
        </row>
        <row r="361">
          <cell r="A361" t="str">
            <v>T-PIXR</v>
          </cell>
          <cell r="B361" t="str">
            <v>Pixar</v>
          </cell>
          <cell r="C361" t="str">
            <v>PIXR</v>
          </cell>
          <cell r="D361" t="str">
            <v>P</v>
          </cell>
          <cell r="E361">
            <v>37.625</v>
          </cell>
          <cell r="F361">
            <v>52000</v>
          </cell>
          <cell r="G361">
            <v>1956500</v>
          </cell>
          <cell r="H361" t="str">
            <v xml:space="preserve"> </v>
          </cell>
          <cell r="I361">
            <v>-1374655.8799999994</v>
          </cell>
          <cell r="J361">
            <v>50</v>
          </cell>
          <cell r="K361">
            <v>0.32890365448504988</v>
          </cell>
          <cell r="L361">
            <v>0.64349999999999996</v>
          </cell>
          <cell r="M361">
            <v>2.6298266996865592E-3</v>
          </cell>
          <cell r="N361">
            <v>5.5366882817711278E-3</v>
          </cell>
          <cell r="O361">
            <v>0</v>
          </cell>
          <cell r="P361" t="str">
            <v>ENTM</v>
          </cell>
          <cell r="Q361">
            <v>1956500</v>
          </cell>
          <cell r="R361">
            <v>-12453.5</v>
          </cell>
          <cell r="S361">
            <v>68249.999999999942</v>
          </cell>
          <cell r="T361">
            <v>1</v>
          </cell>
          <cell r="V361" t="str">
            <v>LONG</v>
          </cell>
          <cell r="W361" t="str">
            <v>Stock</v>
          </cell>
          <cell r="X361">
            <v>1956500</v>
          </cell>
          <cell r="Y361">
            <v>0</v>
          </cell>
          <cell r="Z361" t="str">
            <v>ED</v>
          </cell>
          <cell r="AB361">
            <v>1956500</v>
          </cell>
        </row>
        <row r="362">
          <cell r="A362" t="str">
            <v>T-PHHC</v>
          </cell>
          <cell r="B362" t="str">
            <v>Phoenix Healthcare Corp (was Iatros)</v>
          </cell>
          <cell r="C362" t="str">
            <v>PHHC</v>
          </cell>
          <cell r="D362" t="str">
            <v>T</v>
          </cell>
          <cell r="E362">
            <v>0.12</v>
          </cell>
          <cell r="F362">
            <v>0</v>
          </cell>
          <cell r="G362">
            <v>0</v>
          </cell>
          <cell r="H362" t="str">
            <v xml:space="preserve"> </v>
          </cell>
          <cell r="I362">
            <v>624063.5</v>
          </cell>
          <cell r="J362">
            <v>0.12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 t="str">
            <v>NURH</v>
          </cell>
          <cell r="Q362">
            <v>0</v>
          </cell>
          <cell r="R362">
            <v>0</v>
          </cell>
          <cell r="S362">
            <v>0</v>
          </cell>
          <cell r="T362">
            <v>8</v>
          </cell>
          <cell r="V362" t="str">
            <v>FullBox</v>
          </cell>
          <cell r="W362" t="str">
            <v>Stock</v>
          </cell>
          <cell r="X362">
            <v>0</v>
          </cell>
          <cell r="Y362">
            <v>0</v>
          </cell>
          <cell r="Z362" t="str">
            <v>BART</v>
          </cell>
          <cell r="AB362">
            <v>0</v>
          </cell>
        </row>
        <row r="363">
          <cell r="A363" t="str">
            <v>T-PCNI</v>
          </cell>
          <cell r="B363" t="str">
            <v>Physician Computer Network</v>
          </cell>
          <cell r="C363" t="str">
            <v>PCNI</v>
          </cell>
          <cell r="D363" t="str">
            <v>T</v>
          </cell>
          <cell r="E363">
            <v>0.3</v>
          </cell>
          <cell r="F363">
            <v>0</v>
          </cell>
          <cell r="G363">
            <v>0</v>
          </cell>
          <cell r="H363" t="str">
            <v xml:space="preserve"> </v>
          </cell>
          <cell r="I363">
            <v>732165.57000000007</v>
          </cell>
          <cell r="J363">
            <v>0.3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 t="str">
            <v>HCIS</v>
          </cell>
          <cell r="Q363">
            <v>0</v>
          </cell>
          <cell r="R363">
            <v>0</v>
          </cell>
          <cell r="S363">
            <v>0</v>
          </cell>
          <cell r="T363">
            <v>8</v>
          </cell>
          <cell r="V363" t="str">
            <v>FullBox</v>
          </cell>
          <cell r="W363" t="str">
            <v>Stock</v>
          </cell>
          <cell r="X363">
            <v>0</v>
          </cell>
          <cell r="Y363">
            <v>0</v>
          </cell>
          <cell r="Z363" t="str">
            <v>BART</v>
          </cell>
          <cell r="AB363">
            <v>0</v>
          </cell>
        </row>
        <row r="364">
          <cell r="A364" t="str">
            <v>T-PCLN2</v>
          </cell>
          <cell r="B364" t="str">
            <v>Priceline - Ed</v>
          </cell>
          <cell r="C364" t="str">
            <v>PCLN2</v>
          </cell>
          <cell r="D364" t="str">
            <v>P</v>
          </cell>
          <cell r="E364">
            <v>64.5</v>
          </cell>
          <cell r="F364">
            <v>-106000</v>
          </cell>
          <cell r="G364">
            <v>6837000</v>
          </cell>
          <cell r="H364" t="str">
            <v xml:space="preserve"> </v>
          </cell>
          <cell r="I364">
            <v>6849777.6899999967</v>
          </cell>
          <cell r="J364">
            <v>20</v>
          </cell>
          <cell r="K364">
            <v>0.68992248062015504</v>
          </cell>
          <cell r="L364">
            <v>4.7169999999999996</v>
          </cell>
          <cell r="M364">
            <v>9.9148300877064822E-3</v>
          </cell>
          <cell r="N364">
            <v>2.087412207386102E-2</v>
          </cell>
          <cell r="O364">
            <v>0</v>
          </cell>
          <cell r="P364" t="str">
            <v>INET</v>
          </cell>
          <cell r="Q364">
            <v>7376290.2585595325</v>
          </cell>
          <cell r="R364">
            <v>5358915.47</v>
          </cell>
          <cell r="S364">
            <v>-159000</v>
          </cell>
          <cell r="T364">
            <v>8</v>
          </cell>
          <cell r="V364" t="str">
            <v>SHORT</v>
          </cell>
          <cell r="W364" t="str">
            <v>Stock</v>
          </cell>
          <cell r="X364">
            <v>-6837000</v>
          </cell>
          <cell r="Y364">
            <v>-539290.25855953235</v>
          </cell>
          <cell r="Z364" t="str">
            <v>ED</v>
          </cell>
          <cell r="AB364">
            <v>6837000</v>
          </cell>
        </row>
        <row r="365">
          <cell r="A365" t="str">
            <v>T-PCLN</v>
          </cell>
          <cell r="B365" t="str">
            <v>Priceline.com</v>
          </cell>
          <cell r="C365" t="str">
            <v>PCLN</v>
          </cell>
          <cell r="D365" t="str">
            <v>T</v>
          </cell>
          <cell r="E365">
            <v>64.5</v>
          </cell>
          <cell r="F365">
            <v>0</v>
          </cell>
          <cell r="G365">
            <v>0</v>
          </cell>
          <cell r="H365" t="str">
            <v xml:space="preserve"> </v>
          </cell>
          <cell r="I365">
            <v>1521780.4300000025</v>
          </cell>
          <cell r="J365">
            <v>25</v>
          </cell>
          <cell r="K365">
            <v>0.61240310077519378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 t="str">
            <v>INET</v>
          </cell>
          <cell r="Q365">
            <v>0</v>
          </cell>
          <cell r="R365">
            <v>0</v>
          </cell>
          <cell r="S365">
            <v>0</v>
          </cell>
          <cell r="T365">
            <v>8</v>
          </cell>
          <cell r="V365" t="str">
            <v>FullBox</v>
          </cell>
          <cell r="W365" t="str">
            <v>Stock</v>
          </cell>
          <cell r="X365">
            <v>0</v>
          </cell>
          <cell r="Y365">
            <v>0</v>
          </cell>
          <cell r="Z365" t="str">
            <v>PAUL</v>
          </cell>
          <cell r="AB365">
            <v>0</v>
          </cell>
        </row>
        <row r="366">
          <cell r="A366" t="str">
            <v>T-OCA</v>
          </cell>
          <cell r="B366" t="str">
            <v>Orthodontic Centers of America</v>
          </cell>
          <cell r="C366" t="str">
            <v>OCA</v>
          </cell>
          <cell r="D366" t="str">
            <v>T</v>
          </cell>
          <cell r="E366">
            <v>17.4375</v>
          </cell>
          <cell r="F366">
            <v>0</v>
          </cell>
          <cell r="G366">
            <v>0</v>
          </cell>
          <cell r="H366" t="str">
            <v xml:space="preserve"> </v>
          </cell>
          <cell r="I366">
            <v>771000</v>
          </cell>
          <cell r="J366">
            <v>17.4375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 t="str">
            <v>HEAL</v>
          </cell>
          <cell r="Q366">
            <v>0</v>
          </cell>
          <cell r="R366">
            <v>0</v>
          </cell>
          <cell r="S366">
            <v>0</v>
          </cell>
          <cell r="T366">
            <v>8</v>
          </cell>
          <cell r="V366" t="str">
            <v>FullBox</v>
          </cell>
          <cell r="W366" t="str">
            <v>Stock</v>
          </cell>
          <cell r="X366">
            <v>0</v>
          </cell>
          <cell r="Y366">
            <v>0</v>
          </cell>
          <cell r="Z366" t="str">
            <v>BART</v>
          </cell>
          <cell r="AB366">
            <v>0</v>
          </cell>
        </row>
        <row r="367">
          <cell r="A367" t="str">
            <v>T-MPO</v>
          </cell>
          <cell r="B367" t="str">
            <v>Motive Power Industries</v>
          </cell>
          <cell r="C367" t="str">
            <v>MPO</v>
          </cell>
          <cell r="D367" t="str">
            <v>T</v>
          </cell>
          <cell r="E367">
            <v>11</v>
          </cell>
          <cell r="F367">
            <v>0</v>
          </cell>
          <cell r="G367">
            <v>0</v>
          </cell>
          <cell r="H367" t="str">
            <v xml:space="preserve"> </v>
          </cell>
          <cell r="I367">
            <v>777476.33000000007</v>
          </cell>
          <cell r="J367">
            <v>13.5</v>
          </cell>
          <cell r="K367">
            <v>-0.22727272727272727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 t="str">
            <v>INDL</v>
          </cell>
          <cell r="Q367">
            <v>0</v>
          </cell>
          <cell r="R367">
            <v>-18.329999999841675</v>
          </cell>
          <cell r="S367">
            <v>0</v>
          </cell>
          <cell r="T367">
            <v>8</v>
          </cell>
          <cell r="V367" t="str">
            <v>FullBox</v>
          </cell>
          <cell r="W367" t="str">
            <v>Stock</v>
          </cell>
          <cell r="X367">
            <v>0</v>
          </cell>
          <cell r="Y367">
            <v>0</v>
          </cell>
          <cell r="Z367" t="str">
            <v>PAUL</v>
          </cell>
          <cell r="AB367">
            <v>0</v>
          </cell>
        </row>
        <row r="368">
          <cell r="A368" t="str">
            <v>T-MPH</v>
          </cell>
          <cell r="B368" t="str">
            <v>Championship Auto Racing</v>
          </cell>
          <cell r="C368" t="str">
            <v>MPH</v>
          </cell>
          <cell r="D368" t="str">
            <v>T</v>
          </cell>
          <cell r="E368">
            <v>26</v>
          </cell>
          <cell r="F368">
            <v>0</v>
          </cell>
          <cell r="G368">
            <v>0</v>
          </cell>
          <cell r="H368" t="str">
            <v xml:space="preserve"> </v>
          </cell>
          <cell r="I368">
            <v>-1136088.1400000001</v>
          </cell>
          <cell r="J368">
            <v>26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 t="str">
            <v>ENTM</v>
          </cell>
          <cell r="Q368">
            <v>0</v>
          </cell>
          <cell r="R368">
            <v>-1220</v>
          </cell>
          <cell r="S368">
            <v>0</v>
          </cell>
          <cell r="T368">
            <v>8</v>
          </cell>
          <cell r="V368" t="str">
            <v>FullBox</v>
          </cell>
          <cell r="W368" t="str">
            <v>Stock</v>
          </cell>
          <cell r="X368">
            <v>0</v>
          </cell>
          <cell r="Y368">
            <v>0</v>
          </cell>
          <cell r="Z368" t="str">
            <v>RICK</v>
          </cell>
          <cell r="AB368">
            <v>0</v>
          </cell>
        </row>
        <row r="369">
          <cell r="A369" t="str">
            <v>T-MESA</v>
          </cell>
          <cell r="B369" t="str">
            <v>Mesa Airlines</v>
          </cell>
          <cell r="C369" t="str">
            <v>MESA</v>
          </cell>
          <cell r="D369" t="str">
            <v>T</v>
          </cell>
          <cell r="E369">
            <v>6.125</v>
          </cell>
          <cell r="F369">
            <v>0</v>
          </cell>
          <cell r="G369">
            <v>0</v>
          </cell>
          <cell r="H369" t="str">
            <v xml:space="preserve"> </v>
          </cell>
          <cell r="I369">
            <v>1633991.29</v>
          </cell>
          <cell r="J369">
            <v>6.125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 t="str">
            <v>AIRL</v>
          </cell>
          <cell r="Q369">
            <v>0</v>
          </cell>
          <cell r="R369">
            <v>0</v>
          </cell>
          <cell r="S369">
            <v>0</v>
          </cell>
          <cell r="T369">
            <v>8</v>
          </cell>
          <cell r="V369" t="str">
            <v>FullBox</v>
          </cell>
          <cell r="W369" t="str">
            <v>Stock</v>
          </cell>
          <cell r="X369">
            <v>0</v>
          </cell>
          <cell r="Y369">
            <v>0</v>
          </cell>
          <cell r="Z369" t="str">
            <v>PAUL</v>
          </cell>
          <cell r="AB369">
            <v>0</v>
          </cell>
        </row>
        <row r="370">
          <cell r="A370" t="str">
            <v>T-MEH2</v>
          </cell>
          <cell r="B370" t="str">
            <v>Midwest Express Holdings, Paul</v>
          </cell>
          <cell r="C370" t="str">
            <v>MEH2</v>
          </cell>
          <cell r="D370" t="str">
            <v>P</v>
          </cell>
          <cell r="E370">
            <v>26.1875</v>
          </cell>
          <cell r="F370">
            <v>-155000</v>
          </cell>
          <cell r="G370">
            <v>4059062.5</v>
          </cell>
          <cell r="H370" t="str">
            <v xml:space="preserve"> </v>
          </cell>
          <cell r="I370">
            <v>1776867.6199999992</v>
          </cell>
          <cell r="J370">
            <v>26.5</v>
          </cell>
          <cell r="K370">
            <v>-1.1933174224343675E-2</v>
          </cell>
          <cell r="L370">
            <v>-4.8437500000000001E-2</v>
          </cell>
          <cell r="M370">
            <v>5.4559831015571041E-3</v>
          </cell>
          <cell r="N370">
            <v>1.1486718005993673E-2</v>
          </cell>
          <cell r="O370">
            <v>0</v>
          </cell>
          <cell r="P370" t="str">
            <v>AIRL</v>
          </cell>
          <cell r="Q370">
            <v>4059062.5</v>
          </cell>
          <cell r="R370">
            <v>3045348.8699999992</v>
          </cell>
          <cell r="S370">
            <v>52643.5</v>
          </cell>
          <cell r="T370">
            <v>8</v>
          </cell>
          <cell r="V370" t="str">
            <v>SHORT</v>
          </cell>
          <cell r="W370" t="str">
            <v>Stock</v>
          </cell>
          <cell r="X370">
            <v>-4059062.5</v>
          </cell>
          <cell r="Y370">
            <v>0</v>
          </cell>
          <cell r="Z370" t="str">
            <v>PAUL</v>
          </cell>
          <cell r="AB370">
            <v>4059062.5</v>
          </cell>
        </row>
        <row r="371">
          <cell r="A371" t="str">
            <v>T-LTWO</v>
          </cell>
          <cell r="B371" t="str">
            <v>Learn2.com Inc</v>
          </cell>
          <cell r="C371" t="str">
            <v>LTWO</v>
          </cell>
          <cell r="D371" t="str">
            <v>T</v>
          </cell>
          <cell r="E371">
            <v>2.90625</v>
          </cell>
          <cell r="F371">
            <v>0</v>
          </cell>
          <cell r="G371">
            <v>0</v>
          </cell>
          <cell r="H371" t="str">
            <v xml:space="preserve"> </v>
          </cell>
          <cell r="I371">
            <v>303800.30000000005</v>
          </cell>
          <cell r="J371">
            <v>2.90625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 t="str">
            <v>SOFT</v>
          </cell>
          <cell r="Q371">
            <v>0</v>
          </cell>
          <cell r="R371">
            <v>5.8207660913467407E-11</v>
          </cell>
          <cell r="S371">
            <v>0</v>
          </cell>
          <cell r="T371">
            <v>8</v>
          </cell>
          <cell r="V371" t="str">
            <v>FullBox</v>
          </cell>
          <cell r="W371" t="str">
            <v>Stock</v>
          </cell>
          <cell r="X371">
            <v>0</v>
          </cell>
          <cell r="Y371">
            <v>0</v>
          </cell>
          <cell r="Z371" t="str">
            <v>BART</v>
          </cell>
          <cell r="AB371">
            <v>0</v>
          </cell>
        </row>
        <row r="372">
          <cell r="A372" t="str">
            <v>T-LDIG</v>
          </cell>
          <cell r="B372" t="str">
            <v>Liberty Digital, Inc.</v>
          </cell>
          <cell r="C372" t="str">
            <v>LDIG</v>
          </cell>
          <cell r="D372" t="str">
            <v>P</v>
          </cell>
          <cell r="E372">
            <v>23.3125</v>
          </cell>
          <cell r="F372">
            <v>-35000</v>
          </cell>
          <cell r="G372">
            <v>815937.5</v>
          </cell>
          <cell r="H372" t="str">
            <v xml:space="preserve"> </v>
          </cell>
          <cell r="I372">
            <v>1427398.52</v>
          </cell>
          <cell r="J372">
            <v>10</v>
          </cell>
          <cell r="K372">
            <v>0.57104557640750675</v>
          </cell>
          <cell r="L372">
            <v>0.4659375</v>
          </cell>
          <cell r="M372">
            <v>1.09674123321007E-3</v>
          </cell>
          <cell r="N372">
            <v>2.3090169153629591E-3</v>
          </cell>
          <cell r="O372">
            <v>0</v>
          </cell>
          <cell r="P372" t="str">
            <v>INET</v>
          </cell>
          <cell r="Q372">
            <v>815937.5</v>
          </cell>
          <cell r="R372">
            <v>875512.48</v>
          </cell>
          <cell r="S372">
            <v>-98437.5</v>
          </cell>
          <cell r="T372">
            <v>8</v>
          </cell>
          <cell r="V372" t="str">
            <v>SHORT</v>
          </cell>
          <cell r="W372" t="str">
            <v>Stock</v>
          </cell>
          <cell r="X372">
            <v>-815937.5</v>
          </cell>
          <cell r="Y372">
            <v>0</v>
          </cell>
          <cell r="Z372" t="str">
            <v>ED</v>
          </cell>
          <cell r="AB372">
            <v>815937.5</v>
          </cell>
        </row>
        <row r="373">
          <cell r="A373" t="str">
            <v>T-JBOH</v>
          </cell>
          <cell r="B373" t="str">
            <v>JB Oxford Holdings</v>
          </cell>
          <cell r="C373" t="str">
            <v>JBOH</v>
          </cell>
          <cell r="D373" t="str">
            <v>T</v>
          </cell>
          <cell r="E373">
            <v>7.6875</v>
          </cell>
          <cell r="F373">
            <v>0</v>
          </cell>
          <cell r="G373">
            <v>0</v>
          </cell>
          <cell r="H373" t="str">
            <v xml:space="preserve"> </v>
          </cell>
          <cell r="I373">
            <v>40820.259999999995</v>
          </cell>
          <cell r="J373">
            <v>7.6875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 t="str">
            <v>FINL</v>
          </cell>
          <cell r="Q373">
            <v>0</v>
          </cell>
          <cell r="R373">
            <v>0</v>
          </cell>
          <cell r="S373">
            <v>0</v>
          </cell>
          <cell r="T373">
            <v>8</v>
          </cell>
          <cell r="V373" t="str">
            <v>FullBox</v>
          </cell>
          <cell r="W373" t="str">
            <v>Stock</v>
          </cell>
          <cell r="X373">
            <v>0</v>
          </cell>
          <cell r="Y373">
            <v>0</v>
          </cell>
          <cell r="Z373" t="str">
            <v>BART</v>
          </cell>
          <cell r="AB373">
            <v>0</v>
          </cell>
        </row>
        <row r="374">
          <cell r="A374" t="str">
            <v>T-J</v>
          </cell>
          <cell r="B374" t="str">
            <v>Jackpot Enterprises, Inc.</v>
          </cell>
          <cell r="C374" t="str">
            <v>J</v>
          </cell>
          <cell r="D374" t="str">
            <v>T</v>
          </cell>
          <cell r="E374">
            <v>8.75</v>
          </cell>
          <cell r="F374">
            <v>0</v>
          </cell>
          <cell r="G374">
            <v>0</v>
          </cell>
          <cell r="H374" t="str">
            <v xml:space="preserve"> </v>
          </cell>
          <cell r="I374">
            <v>52894.769999999902</v>
          </cell>
          <cell r="J374">
            <v>10.5</v>
          </cell>
          <cell r="K374">
            <v>-0.2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 t="str">
            <v>CASI</v>
          </cell>
          <cell r="Q374">
            <v>0</v>
          </cell>
          <cell r="R374">
            <v>9224.2500000000764</v>
          </cell>
          <cell r="S374">
            <v>0</v>
          </cell>
          <cell r="T374">
            <v>8</v>
          </cell>
          <cell r="V374" t="str">
            <v>FullBox</v>
          </cell>
          <cell r="W374" t="str">
            <v>Stock</v>
          </cell>
          <cell r="X374">
            <v>0</v>
          </cell>
          <cell r="Y374">
            <v>0</v>
          </cell>
          <cell r="Z374" t="str">
            <v>PAUL</v>
          </cell>
          <cell r="AB374">
            <v>0</v>
          </cell>
        </row>
        <row r="375">
          <cell r="A375" t="str">
            <v>T-ISCA</v>
          </cell>
          <cell r="B375" t="str">
            <v>International Speedway</v>
          </cell>
          <cell r="C375" t="str">
            <v>ISCA</v>
          </cell>
          <cell r="D375" t="str">
            <v>P</v>
          </cell>
          <cell r="E375">
            <v>52.5625</v>
          </cell>
          <cell r="F375">
            <v>-120100</v>
          </cell>
          <cell r="G375">
            <v>6312756.25</v>
          </cell>
          <cell r="H375" t="str">
            <v xml:space="preserve"> </v>
          </cell>
          <cell r="I375">
            <v>-16599.919999998994</v>
          </cell>
          <cell r="J375">
            <v>21</v>
          </cell>
          <cell r="K375">
            <v>0.60047562425683709</v>
          </cell>
          <cell r="L375">
            <v>3.7906562500000001</v>
          </cell>
          <cell r="M375">
            <v>8.4852823587340653E-3</v>
          </cell>
          <cell r="N375">
            <v>1.7864433199617915E-2</v>
          </cell>
          <cell r="O375">
            <v>0</v>
          </cell>
          <cell r="P375" t="str">
            <v>ENTM</v>
          </cell>
          <cell r="Q375">
            <v>6312756.25</v>
          </cell>
          <cell r="R375">
            <v>-2126573.14</v>
          </cell>
          <cell r="S375">
            <v>-67556.25</v>
          </cell>
          <cell r="T375">
            <v>8</v>
          </cell>
          <cell r="V375" t="str">
            <v>SHORT</v>
          </cell>
          <cell r="W375" t="str">
            <v>Stock</v>
          </cell>
          <cell r="X375">
            <v>-6312756.25</v>
          </cell>
          <cell r="Y375">
            <v>0</v>
          </cell>
          <cell r="Z375" t="str">
            <v>RICK</v>
          </cell>
          <cell r="AB375">
            <v>6312756.25</v>
          </cell>
        </row>
        <row r="376">
          <cell r="A376" t="str">
            <v>T-INSUA</v>
          </cell>
          <cell r="B376" t="str">
            <v>Insituform Technologies</v>
          </cell>
          <cell r="C376" t="str">
            <v>INSUA</v>
          </cell>
          <cell r="D376" t="str">
            <v>T</v>
          </cell>
          <cell r="E376">
            <v>25</v>
          </cell>
          <cell r="F376">
            <v>0</v>
          </cell>
          <cell r="G376">
            <v>0</v>
          </cell>
          <cell r="H376" t="str">
            <v xml:space="preserve"> </v>
          </cell>
          <cell r="I376">
            <v>3944998.92</v>
          </cell>
          <cell r="J376">
            <v>21</v>
          </cell>
          <cell r="K376">
            <v>0.16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 t="str">
            <v>INDL</v>
          </cell>
          <cell r="Q376">
            <v>0</v>
          </cell>
          <cell r="R376">
            <v>0</v>
          </cell>
          <cell r="S376">
            <v>0</v>
          </cell>
          <cell r="T376">
            <v>8</v>
          </cell>
          <cell r="V376" t="str">
            <v>FullBox</v>
          </cell>
          <cell r="W376" t="str">
            <v>Stock</v>
          </cell>
          <cell r="X376">
            <v>0</v>
          </cell>
          <cell r="Y376">
            <v>0</v>
          </cell>
          <cell r="Z376" t="str">
            <v>PAUL</v>
          </cell>
          <cell r="AB376">
            <v>0</v>
          </cell>
        </row>
        <row r="377">
          <cell r="A377" t="str">
            <v>T-IMTI</v>
          </cell>
          <cell r="B377" t="str">
            <v>Imagyn Medical (Urohealth)</v>
          </cell>
          <cell r="C377" t="str">
            <v>IMTI</v>
          </cell>
          <cell r="D377" t="str">
            <v>T</v>
          </cell>
          <cell r="E377">
            <v>3.5000000000000003E-2</v>
          </cell>
          <cell r="F377">
            <v>0</v>
          </cell>
          <cell r="G377">
            <v>0</v>
          </cell>
          <cell r="H377" t="str">
            <v xml:space="preserve"> </v>
          </cell>
          <cell r="I377">
            <v>946326.56</v>
          </cell>
          <cell r="J377">
            <v>3.5000000000000003E-2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 t="str">
            <v>MEDS</v>
          </cell>
          <cell r="Q377">
            <v>0</v>
          </cell>
          <cell r="R377">
            <v>0</v>
          </cell>
          <cell r="S377">
            <v>0</v>
          </cell>
          <cell r="T377">
            <v>8</v>
          </cell>
          <cell r="V377" t="str">
            <v>FullBox</v>
          </cell>
          <cell r="W377" t="str">
            <v>Stock</v>
          </cell>
          <cell r="X377">
            <v>0</v>
          </cell>
          <cell r="Y377">
            <v>0</v>
          </cell>
          <cell r="Z377" t="str">
            <v>BART</v>
          </cell>
          <cell r="AB377">
            <v>0</v>
          </cell>
        </row>
        <row r="378">
          <cell r="A378" t="str">
            <v>T-HTV</v>
          </cell>
          <cell r="B378" t="str">
            <v>Hearst Argyle TV</v>
          </cell>
          <cell r="C378" t="str">
            <v>HTV</v>
          </cell>
          <cell r="D378" t="str">
            <v>T</v>
          </cell>
          <cell r="E378">
            <v>21.5</v>
          </cell>
          <cell r="F378">
            <v>0</v>
          </cell>
          <cell r="G378">
            <v>0</v>
          </cell>
          <cell r="H378" t="str">
            <v xml:space="preserve"> </v>
          </cell>
          <cell r="I378">
            <v>2349138.6400000015</v>
          </cell>
          <cell r="J378">
            <v>21.5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 t="str">
            <v>BROD</v>
          </cell>
          <cell r="Q378">
            <v>0</v>
          </cell>
          <cell r="R378">
            <v>0</v>
          </cell>
          <cell r="S378">
            <v>0</v>
          </cell>
          <cell r="T378">
            <v>8</v>
          </cell>
          <cell r="V378" t="str">
            <v>FullBox</v>
          </cell>
          <cell r="W378" t="str">
            <v>Stock</v>
          </cell>
          <cell r="X378">
            <v>0</v>
          </cell>
          <cell r="Y378">
            <v>0</v>
          </cell>
          <cell r="Z378" t="str">
            <v>ED</v>
          </cell>
          <cell r="AB378">
            <v>0</v>
          </cell>
        </row>
        <row r="379">
          <cell r="A379" t="str">
            <v>T-GMH</v>
          </cell>
          <cell r="B379" t="str">
            <v>General Motors Corp - Class H</v>
          </cell>
          <cell r="C379" t="str">
            <v>GMH</v>
          </cell>
          <cell r="D379" t="str">
            <v>T</v>
          </cell>
          <cell r="E379">
            <v>57.25</v>
          </cell>
          <cell r="F379">
            <v>0</v>
          </cell>
          <cell r="G379">
            <v>0</v>
          </cell>
          <cell r="H379" t="str">
            <v xml:space="preserve"> </v>
          </cell>
          <cell r="I379">
            <v>18577901.440000001</v>
          </cell>
          <cell r="J379">
            <v>57.25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 t="str">
            <v>MEDA</v>
          </cell>
          <cell r="Q379">
            <v>0</v>
          </cell>
          <cell r="R379">
            <v>938328.5700000003</v>
          </cell>
          <cell r="S379">
            <v>0</v>
          </cell>
          <cell r="T379">
            <v>8</v>
          </cell>
          <cell r="V379" t="str">
            <v>FullBox</v>
          </cell>
          <cell r="W379" t="str">
            <v>Stock</v>
          </cell>
          <cell r="X379">
            <v>0</v>
          </cell>
          <cell r="Y379">
            <v>0</v>
          </cell>
          <cell r="Z379" t="str">
            <v>ED</v>
          </cell>
          <cell r="AB379">
            <v>0</v>
          </cell>
        </row>
        <row r="380">
          <cell r="A380" t="str">
            <v>T-GLC</v>
          </cell>
          <cell r="B380" t="str">
            <v>Galileo International</v>
          </cell>
          <cell r="C380" t="str">
            <v>GLC</v>
          </cell>
          <cell r="D380" t="str">
            <v>T</v>
          </cell>
          <cell r="E380">
            <v>40.25</v>
          </cell>
          <cell r="F380">
            <v>0</v>
          </cell>
          <cell r="G380">
            <v>0</v>
          </cell>
          <cell r="H380" t="str">
            <v xml:space="preserve"> </v>
          </cell>
          <cell r="I380">
            <v>10683023.319999993</v>
          </cell>
          <cell r="J380">
            <v>39</v>
          </cell>
          <cell r="K380">
            <v>3.1055900621118012E-2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 t="str">
            <v>INFO</v>
          </cell>
          <cell r="Q380">
            <v>0</v>
          </cell>
          <cell r="R380">
            <v>-794901.50000000373</v>
          </cell>
          <cell r="S380">
            <v>0</v>
          </cell>
          <cell r="T380">
            <v>8</v>
          </cell>
          <cell r="V380" t="str">
            <v>FullBox</v>
          </cell>
          <cell r="W380" t="str">
            <v>Stock</v>
          </cell>
          <cell r="X380">
            <v>0</v>
          </cell>
          <cell r="Y380">
            <v>0</v>
          </cell>
          <cell r="Z380" t="str">
            <v>PAUL</v>
          </cell>
          <cell r="AB380">
            <v>0</v>
          </cell>
        </row>
        <row r="381">
          <cell r="A381" t="str">
            <v>T-ESOL</v>
          </cell>
          <cell r="B381" t="str">
            <v>Employee Solutions Inc.</v>
          </cell>
          <cell r="C381" t="str">
            <v>ESOL</v>
          </cell>
          <cell r="D381" t="str">
            <v>T</v>
          </cell>
          <cell r="E381">
            <v>0.96875</v>
          </cell>
          <cell r="F381">
            <v>0</v>
          </cell>
          <cell r="G381">
            <v>0</v>
          </cell>
          <cell r="H381" t="str">
            <v xml:space="preserve"> </v>
          </cell>
          <cell r="I381">
            <v>697788.1100000001</v>
          </cell>
          <cell r="J381">
            <v>0.96875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 t="str">
            <v>TEMP</v>
          </cell>
          <cell r="Q381">
            <v>0</v>
          </cell>
          <cell r="R381">
            <v>0</v>
          </cell>
          <cell r="S381">
            <v>0</v>
          </cell>
          <cell r="T381">
            <v>8</v>
          </cell>
          <cell r="V381" t="str">
            <v>FullBox</v>
          </cell>
          <cell r="W381" t="str">
            <v>Stock</v>
          </cell>
          <cell r="X381">
            <v>0</v>
          </cell>
          <cell r="Y381">
            <v>0</v>
          </cell>
          <cell r="Z381" t="str">
            <v>BART</v>
          </cell>
          <cell r="AB381">
            <v>0</v>
          </cell>
        </row>
        <row r="382">
          <cell r="A382" t="str">
            <v>T-DISH</v>
          </cell>
          <cell r="B382" t="str">
            <v>Echostar</v>
          </cell>
          <cell r="C382" t="str">
            <v>DISH</v>
          </cell>
          <cell r="D382" t="str">
            <v>T</v>
          </cell>
          <cell r="E382">
            <v>90.8125</v>
          </cell>
          <cell r="F382">
            <v>0</v>
          </cell>
          <cell r="G382">
            <v>0</v>
          </cell>
          <cell r="H382" t="str">
            <v xml:space="preserve"> </v>
          </cell>
          <cell r="I382">
            <v>2618148.959999999</v>
          </cell>
          <cell r="J382">
            <v>90.8125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 t="str">
            <v>MEDA</v>
          </cell>
          <cell r="Q382">
            <v>0</v>
          </cell>
          <cell r="R382">
            <v>0</v>
          </cell>
          <cell r="S382">
            <v>0</v>
          </cell>
          <cell r="T382">
            <v>8</v>
          </cell>
          <cell r="V382" t="str">
            <v>FullBox</v>
          </cell>
          <cell r="W382" t="str">
            <v>Stock</v>
          </cell>
          <cell r="X382">
            <v>0</v>
          </cell>
          <cell r="Y382">
            <v>0</v>
          </cell>
          <cell r="Z382" t="str">
            <v>ED</v>
          </cell>
          <cell r="AB382">
            <v>0</v>
          </cell>
        </row>
        <row r="383">
          <cell r="A383" t="str">
            <v>T-CVII</v>
          </cell>
          <cell r="B383" t="str">
            <v>Conversion Industries Inc.</v>
          </cell>
          <cell r="C383" t="str">
            <v>CVII</v>
          </cell>
          <cell r="D383" t="str">
            <v>P</v>
          </cell>
          <cell r="E383">
            <v>1.2500000000000001E-2</v>
          </cell>
          <cell r="F383">
            <v>-33900</v>
          </cell>
          <cell r="G383">
            <v>423.75</v>
          </cell>
          <cell r="H383" t="str">
            <v xml:space="preserve"> </v>
          </cell>
          <cell r="I383">
            <v>935432.58</v>
          </cell>
          <cell r="J383">
            <v>0.03</v>
          </cell>
          <cell r="K383">
            <v>-1.3999999999999997</v>
          </cell>
          <cell r="L383">
            <v>-5.9324999999999992E-4</v>
          </cell>
          <cell r="M383">
            <v>5.6958296140668512E-7</v>
          </cell>
          <cell r="N383">
            <v>1.1991677277794609E-6</v>
          </cell>
          <cell r="O383">
            <v>0</v>
          </cell>
          <cell r="P383" t="str">
            <v>FINL</v>
          </cell>
          <cell r="Q383">
            <v>423.75</v>
          </cell>
          <cell r="R383">
            <v>-84.75</v>
          </cell>
          <cell r="S383">
            <v>0</v>
          </cell>
          <cell r="T383">
            <v>8</v>
          </cell>
          <cell r="V383" t="str">
            <v>SHORT</v>
          </cell>
          <cell r="W383" t="str">
            <v>Stock</v>
          </cell>
          <cell r="X383">
            <v>-423.75</v>
          </cell>
          <cell r="Y383">
            <v>0</v>
          </cell>
          <cell r="Z383" t="str">
            <v>BART</v>
          </cell>
          <cell r="AB383">
            <v>423.75</v>
          </cell>
        </row>
        <row r="384">
          <cell r="A384" t="str">
            <v>T-CUST</v>
          </cell>
          <cell r="B384" t="str">
            <v>Customtracks Corporation</v>
          </cell>
          <cell r="C384" t="str">
            <v>CUST</v>
          </cell>
          <cell r="D384" t="str">
            <v>P</v>
          </cell>
          <cell r="E384">
            <v>29.625</v>
          </cell>
          <cell r="F384">
            <v>-128500</v>
          </cell>
          <cell r="G384">
            <v>3806812.5</v>
          </cell>
          <cell r="H384" t="str">
            <v xml:space="preserve"> </v>
          </cell>
          <cell r="I384">
            <v>5117887.0899999989</v>
          </cell>
          <cell r="J384">
            <v>20</v>
          </cell>
          <cell r="K384">
            <v>0.32489451476793246</v>
          </cell>
          <cell r="L384">
            <v>1.2368125000000001</v>
          </cell>
          <cell r="M384">
            <v>5.1169216218760749E-3</v>
          </cell>
          <cell r="N384">
            <v>1.077287715801168E-2</v>
          </cell>
          <cell r="O384">
            <v>0</v>
          </cell>
          <cell r="P384" t="str">
            <v>INET</v>
          </cell>
          <cell r="Q384">
            <v>3806812.5</v>
          </cell>
          <cell r="R384">
            <v>5978060.71</v>
          </cell>
          <cell r="S384">
            <v>0</v>
          </cell>
          <cell r="T384">
            <v>8</v>
          </cell>
          <cell r="V384" t="str">
            <v>SHORT</v>
          </cell>
          <cell r="W384" t="str">
            <v>Stock</v>
          </cell>
          <cell r="X384">
            <v>-3806812.5</v>
          </cell>
          <cell r="Y384">
            <v>0</v>
          </cell>
          <cell r="Z384" t="str">
            <v>BART</v>
          </cell>
          <cell r="AB384">
            <v>3806812.5</v>
          </cell>
        </row>
        <row r="385">
          <cell r="A385" t="str">
            <v>T-CTIX</v>
          </cell>
          <cell r="B385" t="str">
            <v>Cheap Tickets</v>
          </cell>
          <cell r="C385" t="str">
            <v>CTIX</v>
          </cell>
          <cell r="D385" t="str">
            <v>T</v>
          </cell>
          <cell r="E385">
            <v>32.375</v>
          </cell>
          <cell r="F385">
            <v>0</v>
          </cell>
          <cell r="G385">
            <v>0</v>
          </cell>
          <cell r="H385" t="str">
            <v xml:space="preserve"> </v>
          </cell>
          <cell r="I385">
            <v>-1210626.2299999995</v>
          </cell>
          <cell r="J385">
            <v>20</v>
          </cell>
          <cell r="K385">
            <v>0.38223938223938225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 t="str">
            <v>INET</v>
          </cell>
          <cell r="Q385">
            <v>0</v>
          </cell>
          <cell r="R385">
            <v>-717971.72</v>
          </cell>
          <cell r="S385">
            <v>0</v>
          </cell>
          <cell r="T385">
            <v>8</v>
          </cell>
          <cell r="V385" t="str">
            <v>FullBox</v>
          </cell>
          <cell r="W385" t="str">
            <v>Stock</v>
          </cell>
          <cell r="X385">
            <v>0</v>
          </cell>
          <cell r="Y385">
            <v>0</v>
          </cell>
          <cell r="Z385" t="str">
            <v>PAUL</v>
          </cell>
          <cell r="AB385">
            <v>0</v>
          </cell>
        </row>
        <row r="386">
          <cell r="A386" t="str">
            <v>T-CSDS</v>
          </cell>
          <cell r="B386" t="str">
            <v>Casino Data Systems</v>
          </cell>
          <cell r="C386" t="str">
            <v>CSDS</v>
          </cell>
          <cell r="D386" t="str">
            <v>T</v>
          </cell>
          <cell r="E386">
            <v>4.875</v>
          </cell>
          <cell r="F386">
            <v>0</v>
          </cell>
          <cell r="G386">
            <v>0</v>
          </cell>
          <cell r="H386" t="str">
            <v xml:space="preserve"> </v>
          </cell>
          <cell r="I386">
            <v>856203</v>
          </cell>
          <cell r="J386">
            <v>4.875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 t="str">
            <v>GAME</v>
          </cell>
          <cell r="Q386">
            <v>0</v>
          </cell>
          <cell r="R386">
            <v>0</v>
          </cell>
          <cell r="S386">
            <v>0</v>
          </cell>
          <cell r="T386">
            <v>8</v>
          </cell>
          <cell r="V386" t="str">
            <v>FullBox</v>
          </cell>
          <cell r="W386" t="str">
            <v>Stock</v>
          </cell>
          <cell r="X386">
            <v>0</v>
          </cell>
          <cell r="Y386">
            <v>0</v>
          </cell>
          <cell r="Z386" t="str">
            <v>RICK</v>
          </cell>
          <cell r="AB386">
            <v>0</v>
          </cell>
        </row>
        <row r="387">
          <cell r="A387" t="str">
            <v>T-CROS</v>
          </cell>
          <cell r="B387" t="str">
            <v>Crossmann Communities</v>
          </cell>
          <cell r="C387" t="str">
            <v>CROS</v>
          </cell>
          <cell r="D387" t="str">
            <v>T</v>
          </cell>
          <cell r="E387">
            <v>16.3125</v>
          </cell>
          <cell r="F387">
            <v>0</v>
          </cell>
          <cell r="G387">
            <v>0</v>
          </cell>
          <cell r="H387" t="str">
            <v xml:space="preserve"> </v>
          </cell>
          <cell r="I387">
            <v>984368.3899999999</v>
          </cell>
          <cell r="J387">
            <v>16.3125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 t="str">
            <v>FINL</v>
          </cell>
          <cell r="Q387">
            <v>0</v>
          </cell>
          <cell r="R387">
            <v>0</v>
          </cell>
          <cell r="S387">
            <v>0</v>
          </cell>
          <cell r="T387">
            <v>8</v>
          </cell>
          <cell r="V387" t="str">
            <v>FullBox</v>
          </cell>
          <cell r="W387" t="str">
            <v>Stock</v>
          </cell>
          <cell r="X387">
            <v>0</v>
          </cell>
          <cell r="Y387">
            <v>0</v>
          </cell>
          <cell r="Z387" t="str">
            <v>PAUL</v>
          </cell>
          <cell r="AB387">
            <v>0</v>
          </cell>
        </row>
        <row r="388">
          <cell r="A388" t="str">
            <v>T-CREE</v>
          </cell>
          <cell r="B388" t="str">
            <v>Cree Research</v>
          </cell>
          <cell r="C388" t="str">
            <v>CREE</v>
          </cell>
          <cell r="D388" t="str">
            <v>T</v>
          </cell>
          <cell r="E388">
            <v>33.9375</v>
          </cell>
          <cell r="F388">
            <v>0</v>
          </cell>
          <cell r="G388">
            <v>0</v>
          </cell>
          <cell r="H388" t="str">
            <v xml:space="preserve"> </v>
          </cell>
          <cell r="I388">
            <v>735465.25</v>
          </cell>
          <cell r="J388">
            <v>33.9375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 t="str">
            <v>TECH</v>
          </cell>
          <cell r="Q388">
            <v>0</v>
          </cell>
          <cell r="R388">
            <v>0</v>
          </cell>
          <cell r="S388">
            <v>0</v>
          </cell>
          <cell r="T388">
            <v>8</v>
          </cell>
          <cell r="V388" t="str">
            <v>FullBox</v>
          </cell>
          <cell r="W388" t="str">
            <v>Stock</v>
          </cell>
          <cell r="X388">
            <v>0</v>
          </cell>
          <cell r="Y388">
            <v>0</v>
          </cell>
          <cell r="Z388" t="str">
            <v>BART</v>
          </cell>
          <cell r="AB388">
            <v>0</v>
          </cell>
        </row>
        <row r="389">
          <cell r="A389" t="str">
            <v>T-CKE</v>
          </cell>
          <cell r="B389" t="str">
            <v>Carmike</v>
          </cell>
          <cell r="C389" t="str">
            <v>CKE</v>
          </cell>
          <cell r="D389" t="str">
            <v>T</v>
          </cell>
          <cell r="E389">
            <v>13.125</v>
          </cell>
          <cell r="F389">
            <v>0</v>
          </cell>
          <cell r="G389">
            <v>0</v>
          </cell>
          <cell r="H389" t="str">
            <v xml:space="preserve"> </v>
          </cell>
          <cell r="I389">
            <v>1680275.2400000002</v>
          </cell>
          <cell r="J389">
            <v>13.125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 t="str">
            <v>ENTM</v>
          </cell>
          <cell r="Q389">
            <v>0</v>
          </cell>
          <cell r="R389">
            <v>433125</v>
          </cell>
          <cell r="S389">
            <v>0</v>
          </cell>
          <cell r="T389">
            <v>8</v>
          </cell>
          <cell r="V389" t="str">
            <v>FullBox</v>
          </cell>
          <cell r="W389" t="str">
            <v>Stock</v>
          </cell>
          <cell r="X389">
            <v>0</v>
          </cell>
          <cell r="Y389">
            <v>0</v>
          </cell>
          <cell r="Z389" t="str">
            <v>ED</v>
          </cell>
          <cell r="AB389">
            <v>0</v>
          </cell>
        </row>
        <row r="390">
          <cell r="A390" t="str">
            <v>T-BYD</v>
          </cell>
          <cell r="B390" t="str">
            <v>Boyd Gaming Corp.</v>
          </cell>
          <cell r="C390" t="str">
            <v>BYD</v>
          </cell>
          <cell r="D390" t="str">
            <v>T</v>
          </cell>
          <cell r="E390">
            <v>6</v>
          </cell>
          <cell r="F390">
            <v>0</v>
          </cell>
          <cell r="G390">
            <v>0</v>
          </cell>
          <cell r="H390" t="str">
            <v xml:space="preserve"> </v>
          </cell>
          <cell r="I390">
            <v>166240.38</v>
          </cell>
          <cell r="J390">
            <v>6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 t="str">
            <v>CASI</v>
          </cell>
          <cell r="Q390">
            <v>0</v>
          </cell>
          <cell r="R390">
            <v>0</v>
          </cell>
          <cell r="S390">
            <v>0</v>
          </cell>
          <cell r="T390">
            <v>8</v>
          </cell>
          <cell r="V390" t="str">
            <v>FullBox</v>
          </cell>
          <cell r="W390" t="str">
            <v>Stock</v>
          </cell>
          <cell r="X390">
            <v>0</v>
          </cell>
          <cell r="Y390">
            <v>0</v>
          </cell>
          <cell r="Z390" t="str">
            <v>RICK</v>
          </cell>
          <cell r="AB390">
            <v>0</v>
          </cell>
        </row>
        <row r="391">
          <cell r="A391" t="str">
            <v>T-BERW</v>
          </cell>
          <cell r="B391" t="str">
            <v>Beringer Wines</v>
          </cell>
          <cell r="C391" t="str">
            <v>BERW</v>
          </cell>
          <cell r="D391" t="str">
            <v>T</v>
          </cell>
          <cell r="E391">
            <v>41.0625</v>
          </cell>
          <cell r="F391">
            <v>0</v>
          </cell>
          <cell r="G391">
            <v>0</v>
          </cell>
          <cell r="H391" t="str">
            <v xml:space="preserve"> </v>
          </cell>
          <cell r="I391">
            <v>640420.37999999989</v>
          </cell>
          <cell r="J391">
            <v>41.0625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 t="str">
            <v>FOOD</v>
          </cell>
          <cell r="Q391">
            <v>0</v>
          </cell>
          <cell r="R391">
            <v>47429.129999993427</v>
          </cell>
          <cell r="S391">
            <v>0</v>
          </cell>
          <cell r="T391">
            <v>8</v>
          </cell>
          <cell r="V391" t="str">
            <v>FullBox</v>
          </cell>
          <cell r="W391" t="str">
            <v>Stock</v>
          </cell>
          <cell r="X391">
            <v>0</v>
          </cell>
          <cell r="Y391">
            <v>0</v>
          </cell>
          <cell r="Z391" t="str">
            <v>RICK</v>
          </cell>
          <cell r="AB391">
            <v>0</v>
          </cell>
        </row>
        <row r="392">
          <cell r="A392" t="str">
            <v>T-ALK</v>
          </cell>
          <cell r="B392" t="str">
            <v>Alaska Air Group</v>
          </cell>
          <cell r="C392" t="str">
            <v>ALK</v>
          </cell>
          <cell r="D392" t="str">
            <v>T</v>
          </cell>
          <cell r="E392">
            <v>40.6875</v>
          </cell>
          <cell r="F392">
            <v>0</v>
          </cell>
          <cell r="G392">
            <v>0</v>
          </cell>
          <cell r="H392" t="str">
            <v xml:space="preserve"> </v>
          </cell>
          <cell r="I392">
            <v>2177682.16</v>
          </cell>
          <cell r="J392">
            <v>40.6875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 t="str">
            <v>AIRL</v>
          </cell>
          <cell r="Q392">
            <v>0</v>
          </cell>
          <cell r="R392">
            <v>0</v>
          </cell>
          <cell r="S392">
            <v>0</v>
          </cell>
          <cell r="T392">
            <v>8</v>
          </cell>
          <cell r="V392" t="str">
            <v>FullBox</v>
          </cell>
          <cell r="W392" t="str">
            <v>Stock</v>
          </cell>
          <cell r="X392">
            <v>0</v>
          </cell>
          <cell r="Y392">
            <v>0</v>
          </cell>
          <cell r="Z392" t="str">
            <v>PAUL</v>
          </cell>
          <cell r="AB392">
            <v>0</v>
          </cell>
        </row>
        <row r="393">
          <cell r="A393" t="str">
            <v>T-ACE</v>
          </cell>
          <cell r="B393" t="str">
            <v>ACME Electric</v>
          </cell>
          <cell r="C393" t="str">
            <v>ACE</v>
          </cell>
          <cell r="D393" t="str">
            <v>T</v>
          </cell>
          <cell r="E393">
            <v>5.75</v>
          </cell>
          <cell r="F393">
            <v>0</v>
          </cell>
          <cell r="G393">
            <v>0</v>
          </cell>
          <cell r="H393" t="str">
            <v xml:space="preserve"> </v>
          </cell>
          <cell r="I393">
            <v>340189.69999999995</v>
          </cell>
          <cell r="J393">
            <v>5.75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 t="str">
            <v>TECH</v>
          </cell>
          <cell r="Q393">
            <v>0</v>
          </cell>
          <cell r="R393">
            <v>0</v>
          </cell>
          <cell r="S393">
            <v>0</v>
          </cell>
          <cell r="T393">
            <v>8</v>
          </cell>
          <cell r="V393" t="str">
            <v>FullBox</v>
          </cell>
          <cell r="W393" t="str">
            <v>Stock</v>
          </cell>
          <cell r="X393">
            <v>0</v>
          </cell>
          <cell r="Y393">
            <v>0</v>
          </cell>
          <cell r="Z393" t="str">
            <v>BART</v>
          </cell>
          <cell r="AB393">
            <v>0</v>
          </cell>
        </row>
        <row r="394">
          <cell r="A394">
            <v>0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 t="str">
            <v xml:space="preserve"> 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V394">
            <v>0</v>
          </cell>
          <cell r="W394" t="str">
            <v xml:space="preserve"> </v>
          </cell>
          <cell r="X394">
            <v>0</v>
          </cell>
          <cell r="Y394">
            <v>0</v>
          </cell>
          <cell r="Z394">
            <v>0</v>
          </cell>
          <cell r="AB394">
            <v>0</v>
          </cell>
        </row>
        <row r="395">
          <cell r="A395">
            <v>0</v>
          </cell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 t="str">
            <v xml:space="preserve"> 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V395">
            <v>0</v>
          </cell>
          <cell r="W395" t="str">
            <v xml:space="preserve"> </v>
          </cell>
          <cell r="X395">
            <v>0</v>
          </cell>
          <cell r="Y395">
            <v>0</v>
          </cell>
          <cell r="Z395">
            <v>0</v>
          </cell>
          <cell r="AB395">
            <v>0</v>
          </cell>
        </row>
        <row r="396">
          <cell r="A396">
            <v>0</v>
          </cell>
          <cell r="B396">
            <v>0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 t="str">
            <v xml:space="preserve"> 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V396">
            <v>0</v>
          </cell>
          <cell r="W396" t="str">
            <v xml:space="preserve"> </v>
          </cell>
          <cell r="X396">
            <v>0</v>
          </cell>
          <cell r="Y396">
            <v>0</v>
          </cell>
          <cell r="Z396">
            <v>0</v>
          </cell>
          <cell r="AB396">
            <v>0</v>
          </cell>
        </row>
        <row r="397">
          <cell r="A397">
            <v>0</v>
          </cell>
          <cell r="B397">
            <v>0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 t="str">
            <v xml:space="preserve"> 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V397">
            <v>0</v>
          </cell>
          <cell r="W397" t="str">
            <v xml:space="preserve"> </v>
          </cell>
          <cell r="X397">
            <v>0</v>
          </cell>
          <cell r="Y397">
            <v>0</v>
          </cell>
          <cell r="Z397">
            <v>0</v>
          </cell>
          <cell r="AB397">
            <v>0</v>
          </cell>
        </row>
        <row r="398">
          <cell r="A398">
            <v>0</v>
          </cell>
          <cell r="B398">
            <v>0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 t="str">
            <v xml:space="preserve"> 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V398">
            <v>0</v>
          </cell>
          <cell r="W398" t="str">
            <v xml:space="preserve"> </v>
          </cell>
          <cell r="X398">
            <v>0</v>
          </cell>
          <cell r="Y398">
            <v>0</v>
          </cell>
          <cell r="Z398">
            <v>0</v>
          </cell>
          <cell r="AB398">
            <v>0</v>
          </cell>
        </row>
        <row r="399">
          <cell r="A399">
            <v>0</v>
          </cell>
          <cell r="B399">
            <v>0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 t="str">
            <v xml:space="preserve"> 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V399">
            <v>0</v>
          </cell>
          <cell r="W399" t="str">
            <v xml:space="preserve"> </v>
          </cell>
          <cell r="X399">
            <v>0</v>
          </cell>
          <cell r="Y399">
            <v>0</v>
          </cell>
          <cell r="Z399">
            <v>0</v>
          </cell>
          <cell r="AB399">
            <v>0</v>
          </cell>
        </row>
        <row r="400">
          <cell r="A400">
            <v>0</v>
          </cell>
          <cell r="B400">
            <v>0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 t="str">
            <v xml:space="preserve"> 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V400">
            <v>0</v>
          </cell>
          <cell r="W400" t="str">
            <v xml:space="preserve"> </v>
          </cell>
          <cell r="X400">
            <v>0</v>
          </cell>
          <cell r="Y400">
            <v>0</v>
          </cell>
          <cell r="Z400">
            <v>0</v>
          </cell>
          <cell r="AB400">
            <v>0</v>
          </cell>
        </row>
        <row r="401">
          <cell r="A401">
            <v>0</v>
          </cell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 t="str">
            <v xml:space="preserve"> 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V401">
            <v>0</v>
          </cell>
          <cell r="W401" t="str">
            <v xml:space="preserve"> </v>
          </cell>
          <cell r="X401">
            <v>0</v>
          </cell>
          <cell r="Y401">
            <v>0</v>
          </cell>
          <cell r="Z401">
            <v>0</v>
          </cell>
          <cell r="AB401">
            <v>0</v>
          </cell>
        </row>
        <row r="402">
          <cell r="A402">
            <v>0</v>
          </cell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 t="str">
            <v xml:space="preserve"> 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V402">
            <v>0</v>
          </cell>
          <cell r="W402" t="str">
            <v xml:space="preserve"> </v>
          </cell>
          <cell r="X402">
            <v>0</v>
          </cell>
          <cell r="Y402">
            <v>0</v>
          </cell>
          <cell r="Z402">
            <v>0</v>
          </cell>
          <cell r="AB402">
            <v>0</v>
          </cell>
        </row>
        <row r="403">
          <cell r="A403">
            <v>0</v>
          </cell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 t="str">
            <v xml:space="preserve"> 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V403">
            <v>0</v>
          </cell>
          <cell r="W403" t="str">
            <v xml:space="preserve"> </v>
          </cell>
          <cell r="X403">
            <v>0</v>
          </cell>
          <cell r="Y403">
            <v>0</v>
          </cell>
          <cell r="Z403">
            <v>0</v>
          </cell>
          <cell r="AB403">
            <v>0</v>
          </cell>
        </row>
        <row r="404">
          <cell r="A404">
            <v>0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 t="str">
            <v xml:space="preserve"> 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V404">
            <v>0</v>
          </cell>
          <cell r="W404" t="str">
            <v xml:space="preserve"> </v>
          </cell>
          <cell r="X404">
            <v>0</v>
          </cell>
          <cell r="Y404">
            <v>0</v>
          </cell>
          <cell r="Z404">
            <v>0</v>
          </cell>
          <cell r="AB404">
            <v>0</v>
          </cell>
        </row>
        <row r="405">
          <cell r="A405">
            <v>0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 t="str">
            <v xml:space="preserve"> 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V405">
            <v>0</v>
          </cell>
          <cell r="W405" t="str">
            <v xml:space="preserve"> </v>
          </cell>
          <cell r="X405">
            <v>0</v>
          </cell>
          <cell r="Y405">
            <v>0</v>
          </cell>
          <cell r="Z405">
            <v>0</v>
          </cell>
          <cell r="AB405">
            <v>0</v>
          </cell>
        </row>
        <row r="406">
          <cell r="A406">
            <v>0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 t="str">
            <v xml:space="preserve"> 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V406">
            <v>0</v>
          </cell>
          <cell r="W406" t="str">
            <v xml:space="preserve"> </v>
          </cell>
          <cell r="X406">
            <v>0</v>
          </cell>
          <cell r="Y406">
            <v>0</v>
          </cell>
          <cell r="Z406">
            <v>0</v>
          </cell>
          <cell r="AB406">
            <v>0</v>
          </cell>
        </row>
        <row r="407">
          <cell r="A407">
            <v>0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 t="str">
            <v xml:space="preserve"> 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V407">
            <v>0</v>
          </cell>
          <cell r="W407" t="str">
            <v xml:space="preserve"> </v>
          </cell>
          <cell r="X407">
            <v>0</v>
          </cell>
          <cell r="Y407">
            <v>0</v>
          </cell>
          <cell r="Z407">
            <v>0</v>
          </cell>
          <cell r="AB407">
            <v>0</v>
          </cell>
        </row>
        <row r="408">
          <cell r="A408">
            <v>0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 t="str">
            <v xml:space="preserve"> 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V408">
            <v>0</v>
          </cell>
          <cell r="W408" t="str">
            <v xml:space="preserve"> </v>
          </cell>
          <cell r="X408">
            <v>0</v>
          </cell>
          <cell r="Y408">
            <v>0</v>
          </cell>
          <cell r="Z408">
            <v>0</v>
          </cell>
          <cell r="AB408">
            <v>0</v>
          </cell>
        </row>
        <row r="409">
          <cell r="A409">
            <v>0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 t="str">
            <v xml:space="preserve"> 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V409">
            <v>0</v>
          </cell>
          <cell r="W409" t="str">
            <v xml:space="preserve"> </v>
          </cell>
          <cell r="X409">
            <v>0</v>
          </cell>
          <cell r="Y409">
            <v>0</v>
          </cell>
          <cell r="Z409">
            <v>0</v>
          </cell>
          <cell r="AB409">
            <v>0</v>
          </cell>
        </row>
        <row r="410">
          <cell r="A410">
            <v>0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 t="str">
            <v xml:space="preserve"> 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V410">
            <v>0</v>
          </cell>
          <cell r="W410" t="str">
            <v xml:space="preserve"> </v>
          </cell>
          <cell r="X410">
            <v>0</v>
          </cell>
          <cell r="Y410">
            <v>0</v>
          </cell>
          <cell r="Z410">
            <v>0</v>
          </cell>
          <cell r="AB410">
            <v>0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 t="str">
            <v xml:space="preserve"> 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V411">
            <v>0</v>
          </cell>
          <cell r="W411" t="str">
            <v xml:space="preserve"> </v>
          </cell>
          <cell r="X411">
            <v>0</v>
          </cell>
          <cell r="Y411">
            <v>0</v>
          </cell>
          <cell r="Z411">
            <v>0</v>
          </cell>
          <cell r="AB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 t="str">
            <v xml:space="preserve"> 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V412">
            <v>0</v>
          </cell>
          <cell r="W412" t="str">
            <v xml:space="preserve"> </v>
          </cell>
          <cell r="X412">
            <v>0</v>
          </cell>
          <cell r="Y412">
            <v>0</v>
          </cell>
          <cell r="Z412">
            <v>0</v>
          </cell>
          <cell r="AB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 t="str">
            <v xml:space="preserve"> 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V413">
            <v>0</v>
          </cell>
          <cell r="W413" t="str">
            <v xml:space="preserve"> </v>
          </cell>
          <cell r="X413">
            <v>0</v>
          </cell>
          <cell r="Y413">
            <v>0</v>
          </cell>
          <cell r="Z413">
            <v>0</v>
          </cell>
          <cell r="AB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 t="str">
            <v xml:space="preserve"> 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V414">
            <v>0</v>
          </cell>
          <cell r="W414" t="str">
            <v xml:space="preserve"> </v>
          </cell>
          <cell r="X414">
            <v>0</v>
          </cell>
          <cell r="Y414">
            <v>0</v>
          </cell>
          <cell r="Z414">
            <v>0</v>
          </cell>
          <cell r="AB414">
            <v>0</v>
          </cell>
        </row>
        <row r="415">
          <cell r="A415">
            <v>0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 t="str">
            <v xml:space="preserve"> 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V415">
            <v>0</v>
          </cell>
          <cell r="W415" t="str">
            <v xml:space="preserve"> </v>
          </cell>
          <cell r="X415">
            <v>0</v>
          </cell>
          <cell r="Y415">
            <v>0</v>
          </cell>
          <cell r="Z415">
            <v>0</v>
          </cell>
          <cell r="AB415">
            <v>0</v>
          </cell>
        </row>
        <row r="416">
          <cell r="A416">
            <v>0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 t="str">
            <v xml:space="preserve"> 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V416">
            <v>0</v>
          </cell>
          <cell r="W416" t="str">
            <v xml:space="preserve"> </v>
          </cell>
          <cell r="X416">
            <v>0</v>
          </cell>
          <cell r="Y416">
            <v>0</v>
          </cell>
          <cell r="Z416">
            <v>0</v>
          </cell>
          <cell r="AB416">
            <v>0</v>
          </cell>
        </row>
        <row r="417">
          <cell r="A417">
            <v>0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 t="str">
            <v xml:space="preserve"> 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V417">
            <v>0</v>
          </cell>
          <cell r="W417" t="str">
            <v xml:space="preserve"> </v>
          </cell>
          <cell r="X417">
            <v>0</v>
          </cell>
          <cell r="Y417">
            <v>0</v>
          </cell>
          <cell r="Z417">
            <v>0</v>
          </cell>
          <cell r="AB417">
            <v>0</v>
          </cell>
        </row>
        <row r="418">
          <cell r="A418">
            <v>0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 t="str">
            <v xml:space="preserve"> 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V418">
            <v>0</v>
          </cell>
          <cell r="W418" t="str">
            <v xml:space="preserve"> </v>
          </cell>
          <cell r="X418">
            <v>0</v>
          </cell>
          <cell r="Y418">
            <v>0</v>
          </cell>
          <cell r="Z418">
            <v>0</v>
          </cell>
          <cell r="AB418">
            <v>0</v>
          </cell>
        </row>
        <row r="419">
          <cell r="A419">
            <v>0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 t="str">
            <v xml:space="preserve"> 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V419">
            <v>0</v>
          </cell>
          <cell r="W419" t="str">
            <v xml:space="preserve"> </v>
          </cell>
          <cell r="X419">
            <v>0</v>
          </cell>
          <cell r="Y419">
            <v>0</v>
          </cell>
          <cell r="Z419">
            <v>0</v>
          </cell>
          <cell r="AB419">
            <v>0</v>
          </cell>
        </row>
        <row r="420">
          <cell r="A420">
            <v>0</v>
          </cell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 t="str">
            <v xml:space="preserve"> 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V420">
            <v>0</v>
          </cell>
          <cell r="W420" t="str">
            <v xml:space="preserve"> </v>
          </cell>
          <cell r="X420">
            <v>0</v>
          </cell>
          <cell r="Y420">
            <v>0</v>
          </cell>
          <cell r="Z420">
            <v>0</v>
          </cell>
          <cell r="AB420">
            <v>0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 t="str">
            <v xml:space="preserve"> 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V421">
            <v>0</v>
          </cell>
          <cell r="W421" t="str">
            <v xml:space="preserve"> </v>
          </cell>
          <cell r="X421">
            <v>0</v>
          </cell>
          <cell r="Y421">
            <v>0</v>
          </cell>
          <cell r="Z421">
            <v>0</v>
          </cell>
          <cell r="AB421">
            <v>0</v>
          </cell>
        </row>
        <row r="422">
          <cell r="A422">
            <v>0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 t="str">
            <v xml:space="preserve"> 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V422">
            <v>0</v>
          </cell>
          <cell r="W422" t="str">
            <v xml:space="preserve"> </v>
          </cell>
          <cell r="X422">
            <v>0</v>
          </cell>
          <cell r="Y422">
            <v>0</v>
          </cell>
          <cell r="Z422">
            <v>0</v>
          </cell>
          <cell r="AB422">
            <v>0</v>
          </cell>
        </row>
        <row r="423">
          <cell r="A423">
            <v>0</v>
          </cell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 t="str">
            <v xml:space="preserve"> 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V423">
            <v>0</v>
          </cell>
          <cell r="W423" t="str">
            <v xml:space="preserve"> </v>
          </cell>
          <cell r="X423">
            <v>0</v>
          </cell>
          <cell r="Y423">
            <v>0</v>
          </cell>
          <cell r="Z423">
            <v>0</v>
          </cell>
          <cell r="AB423">
            <v>0</v>
          </cell>
        </row>
        <row r="424">
          <cell r="A424">
            <v>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 t="str">
            <v xml:space="preserve"> 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V424">
            <v>0</v>
          </cell>
          <cell r="W424" t="str">
            <v xml:space="preserve"> </v>
          </cell>
          <cell r="X424">
            <v>0</v>
          </cell>
          <cell r="Y424">
            <v>0</v>
          </cell>
          <cell r="Z424">
            <v>0</v>
          </cell>
          <cell r="AB424">
            <v>0</v>
          </cell>
        </row>
        <row r="425">
          <cell r="A425">
            <v>0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 t="str">
            <v xml:space="preserve"> 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V425">
            <v>0</v>
          </cell>
          <cell r="W425" t="str">
            <v xml:space="preserve"> </v>
          </cell>
          <cell r="X425">
            <v>0</v>
          </cell>
          <cell r="Y425">
            <v>0</v>
          </cell>
          <cell r="Z425">
            <v>0</v>
          </cell>
          <cell r="AB425">
            <v>0</v>
          </cell>
        </row>
        <row r="426">
          <cell r="A426">
            <v>0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 t="str">
            <v xml:space="preserve"> 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V426">
            <v>0</v>
          </cell>
          <cell r="W426" t="str">
            <v xml:space="preserve"> </v>
          </cell>
          <cell r="X426">
            <v>0</v>
          </cell>
          <cell r="Y426">
            <v>0</v>
          </cell>
          <cell r="Z426">
            <v>0</v>
          </cell>
          <cell r="AB426">
            <v>0</v>
          </cell>
        </row>
        <row r="427">
          <cell r="A427">
            <v>0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 t="str">
            <v xml:space="preserve"> 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V427">
            <v>0</v>
          </cell>
          <cell r="W427" t="str">
            <v xml:space="preserve"> </v>
          </cell>
          <cell r="X427">
            <v>0</v>
          </cell>
          <cell r="Y427">
            <v>0</v>
          </cell>
          <cell r="Z427">
            <v>0</v>
          </cell>
          <cell r="AB427">
            <v>0</v>
          </cell>
        </row>
        <row r="428">
          <cell r="A428">
            <v>0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 t="str">
            <v xml:space="preserve"> 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V428">
            <v>0</v>
          </cell>
          <cell r="W428" t="str">
            <v xml:space="preserve"> </v>
          </cell>
          <cell r="X428">
            <v>0</v>
          </cell>
          <cell r="Y428">
            <v>0</v>
          </cell>
          <cell r="Z428">
            <v>0</v>
          </cell>
          <cell r="AB428">
            <v>0</v>
          </cell>
        </row>
        <row r="429">
          <cell r="A429">
            <v>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 t="str">
            <v xml:space="preserve"> 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V429">
            <v>0</v>
          </cell>
          <cell r="W429" t="str">
            <v xml:space="preserve"> </v>
          </cell>
          <cell r="X429">
            <v>0</v>
          </cell>
          <cell r="Y429">
            <v>0</v>
          </cell>
          <cell r="Z429">
            <v>0</v>
          </cell>
          <cell r="AB429">
            <v>0</v>
          </cell>
        </row>
        <row r="430">
          <cell r="A430">
            <v>0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 t="str">
            <v xml:space="preserve"> 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V430">
            <v>0</v>
          </cell>
          <cell r="W430" t="str">
            <v xml:space="preserve"> </v>
          </cell>
          <cell r="X430">
            <v>0</v>
          </cell>
          <cell r="Y430">
            <v>0</v>
          </cell>
          <cell r="Z430">
            <v>0</v>
          </cell>
          <cell r="AB430">
            <v>0</v>
          </cell>
        </row>
        <row r="431">
          <cell r="A431">
            <v>0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 t="str">
            <v xml:space="preserve"> 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V431">
            <v>0</v>
          </cell>
          <cell r="W431" t="str">
            <v xml:space="preserve"> </v>
          </cell>
          <cell r="X431">
            <v>0</v>
          </cell>
          <cell r="Y431">
            <v>0</v>
          </cell>
          <cell r="Z431">
            <v>0</v>
          </cell>
          <cell r="AB431">
            <v>0</v>
          </cell>
        </row>
        <row r="432">
          <cell r="A432">
            <v>0</v>
          </cell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 t="str">
            <v xml:space="preserve"> 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V432">
            <v>0</v>
          </cell>
          <cell r="W432" t="str">
            <v xml:space="preserve"> </v>
          </cell>
          <cell r="X432">
            <v>0</v>
          </cell>
          <cell r="Y432">
            <v>0</v>
          </cell>
          <cell r="Z432">
            <v>0</v>
          </cell>
          <cell r="AB432">
            <v>0</v>
          </cell>
        </row>
        <row r="433">
          <cell r="A433">
            <v>0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 t="str">
            <v xml:space="preserve"> 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V433">
            <v>0</v>
          </cell>
          <cell r="W433" t="str">
            <v xml:space="preserve"> </v>
          </cell>
          <cell r="X433">
            <v>0</v>
          </cell>
          <cell r="Y433">
            <v>0</v>
          </cell>
          <cell r="Z433">
            <v>0</v>
          </cell>
          <cell r="AB433">
            <v>0</v>
          </cell>
        </row>
        <row r="434">
          <cell r="A434">
            <v>0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 t="str">
            <v xml:space="preserve"> 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V434">
            <v>0</v>
          </cell>
          <cell r="W434" t="str">
            <v xml:space="preserve"> </v>
          </cell>
          <cell r="X434">
            <v>0</v>
          </cell>
          <cell r="Y434">
            <v>0</v>
          </cell>
          <cell r="Z434">
            <v>0</v>
          </cell>
          <cell r="AB434">
            <v>0</v>
          </cell>
        </row>
        <row r="435">
          <cell r="A435">
            <v>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 t="str">
            <v xml:space="preserve"> 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V435">
            <v>0</v>
          </cell>
          <cell r="W435" t="str">
            <v xml:space="preserve"> </v>
          </cell>
          <cell r="X435">
            <v>0</v>
          </cell>
          <cell r="Y435">
            <v>0</v>
          </cell>
          <cell r="Z435">
            <v>0</v>
          </cell>
          <cell r="AB435">
            <v>0</v>
          </cell>
        </row>
        <row r="436">
          <cell r="A436">
            <v>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 t="str">
            <v xml:space="preserve"> 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V436">
            <v>0</v>
          </cell>
          <cell r="W436" t="str">
            <v xml:space="preserve"> </v>
          </cell>
          <cell r="X436">
            <v>0</v>
          </cell>
          <cell r="Y436">
            <v>0</v>
          </cell>
          <cell r="Z436">
            <v>0</v>
          </cell>
          <cell r="AB436">
            <v>0</v>
          </cell>
        </row>
        <row r="437">
          <cell r="A437">
            <v>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 t="str">
            <v xml:space="preserve"> 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V437">
            <v>0</v>
          </cell>
          <cell r="W437" t="str">
            <v xml:space="preserve"> </v>
          </cell>
          <cell r="X437">
            <v>0</v>
          </cell>
          <cell r="Y437">
            <v>0</v>
          </cell>
          <cell r="Z437">
            <v>0</v>
          </cell>
          <cell r="AB437">
            <v>0</v>
          </cell>
        </row>
        <row r="438">
          <cell r="A438">
            <v>0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 t="str">
            <v xml:space="preserve"> 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V438">
            <v>0</v>
          </cell>
          <cell r="W438" t="str">
            <v xml:space="preserve"> </v>
          </cell>
          <cell r="X438">
            <v>0</v>
          </cell>
          <cell r="Y438">
            <v>0</v>
          </cell>
          <cell r="Z438">
            <v>0</v>
          </cell>
          <cell r="AB438">
            <v>0</v>
          </cell>
        </row>
        <row r="439">
          <cell r="A439">
            <v>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 t="str">
            <v xml:space="preserve"> 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V439">
            <v>0</v>
          </cell>
          <cell r="W439" t="str">
            <v xml:space="preserve"> </v>
          </cell>
          <cell r="X439">
            <v>0</v>
          </cell>
          <cell r="Y439">
            <v>0</v>
          </cell>
          <cell r="Z439">
            <v>0</v>
          </cell>
          <cell r="AB439">
            <v>0</v>
          </cell>
        </row>
        <row r="440">
          <cell r="A440">
            <v>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 t="str">
            <v xml:space="preserve"> 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V440">
            <v>0</v>
          </cell>
          <cell r="W440" t="str">
            <v xml:space="preserve"> </v>
          </cell>
          <cell r="X440">
            <v>0</v>
          </cell>
          <cell r="Y440">
            <v>0</v>
          </cell>
          <cell r="Z440">
            <v>0</v>
          </cell>
          <cell r="AB440">
            <v>0</v>
          </cell>
        </row>
        <row r="441">
          <cell r="A441">
            <v>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 t="str">
            <v xml:space="preserve"> 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V441">
            <v>0</v>
          </cell>
          <cell r="W441" t="str">
            <v xml:space="preserve"> </v>
          </cell>
          <cell r="X441">
            <v>0</v>
          </cell>
          <cell r="Y441">
            <v>0</v>
          </cell>
          <cell r="Z441">
            <v>0</v>
          </cell>
          <cell r="AB441">
            <v>0</v>
          </cell>
        </row>
        <row r="442">
          <cell r="A442">
            <v>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 t="str">
            <v xml:space="preserve"> 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V442">
            <v>0</v>
          </cell>
          <cell r="W442" t="str">
            <v xml:space="preserve"> </v>
          </cell>
          <cell r="X442">
            <v>0</v>
          </cell>
          <cell r="Y442">
            <v>0</v>
          </cell>
          <cell r="Z442">
            <v>0</v>
          </cell>
          <cell r="AB442">
            <v>0</v>
          </cell>
        </row>
        <row r="443">
          <cell r="A443">
            <v>0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 t="str">
            <v xml:space="preserve"> 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V443">
            <v>0</v>
          </cell>
          <cell r="W443" t="str">
            <v xml:space="preserve"> </v>
          </cell>
          <cell r="X443">
            <v>0</v>
          </cell>
          <cell r="Y443">
            <v>0</v>
          </cell>
          <cell r="Z443">
            <v>0</v>
          </cell>
          <cell r="AB443">
            <v>0</v>
          </cell>
        </row>
        <row r="444">
          <cell r="A444">
            <v>0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 t="str">
            <v xml:space="preserve"> 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V444">
            <v>0</v>
          </cell>
          <cell r="W444" t="str">
            <v xml:space="preserve"> </v>
          </cell>
          <cell r="X444">
            <v>0</v>
          </cell>
          <cell r="Y444">
            <v>0</v>
          </cell>
          <cell r="Z444">
            <v>0</v>
          </cell>
          <cell r="AB444">
            <v>0</v>
          </cell>
        </row>
        <row r="445">
          <cell r="A445">
            <v>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 t="str">
            <v xml:space="preserve"> 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V445">
            <v>0</v>
          </cell>
          <cell r="W445" t="str">
            <v xml:space="preserve"> </v>
          </cell>
          <cell r="X445">
            <v>0</v>
          </cell>
          <cell r="Y445">
            <v>0</v>
          </cell>
          <cell r="Z445">
            <v>0</v>
          </cell>
          <cell r="AB445">
            <v>0</v>
          </cell>
        </row>
        <row r="446">
          <cell r="A446">
            <v>0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 t="str">
            <v xml:space="preserve"> 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V446">
            <v>0</v>
          </cell>
          <cell r="W446" t="str">
            <v xml:space="preserve"> </v>
          </cell>
          <cell r="X446">
            <v>0</v>
          </cell>
          <cell r="Y446">
            <v>0</v>
          </cell>
          <cell r="Z446">
            <v>0</v>
          </cell>
          <cell r="AB446">
            <v>0</v>
          </cell>
        </row>
        <row r="447">
          <cell r="A447">
            <v>0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 t="str">
            <v xml:space="preserve"> 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V447">
            <v>0</v>
          </cell>
          <cell r="W447" t="str">
            <v xml:space="preserve"> </v>
          </cell>
          <cell r="X447">
            <v>0</v>
          </cell>
          <cell r="Y447">
            <v>0</v>
          </cell>
          <cell r="Z447">
            <v>0</v>
          </cell>
          <cell r="AB447">
            <v>0</v>
          </cell>
        </row>
        <row r="448">
          <cell r="A448">
            <v>0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 t="str">
            <v xml:space="preserve"> 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V448">
            <v>0</v>
          </cell>
          <cell r="W448" t="str">
            <v xml:space="preserve"> </v>
          </cell>
          <cell r="X448">
            <v>0</v>
          </cell>
          <cell r="Y448">
            <v>0</v>
          </cell>
          <cell r="Z448">
            <v>0</v>
          </cell>
          <cell r="AB448">
            <v>0</v>
          </cell>
        </row>
        <row r="449">
          <cell r="A449">
            <v>0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 t="str">
            <v xml:space="preserve"> 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V449">
            <v>0</v>
          </cell>
          <cell r="W449" t="str">
            <v xml:space="preserve"> </v>
          </cell>
          <cell r="X449">
            <v>0</v>
          </cell>
          <cell r="Y449">
            <v>0</v>
          </cell>
          <cell r="Z449">
            <v>0</v>
          </cell>
          <cell r="AB449">
            <v>0</v>
          </cell>
        </row>
        <row r="450">
          <cell r="A450">
            <v>0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 t="str">
            <v xml:space="preserve"> 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V450">
            <v>0</v>
          </cell>
          <cell r="W450" t="str">
            <v xml:space="preserve"> </v>
          </cell>
          <cell r="X450">
            <v>0</v>
          </cell>
          <cell r="Y450">
            <v>0</v>
          </cell>
          <cell r="Z450">
            <v>0</v>
          </cell>
          <cell r="AB450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nSheet"/>
      <sheetName val="CoverPage"/>
      <sheetName val="DataInput"/>
      <sheetName val="Partners"/>
      <sheetName val="Monthly"/>
      <sheetName val="Exposure"/>
      <sheetName val="Formulas"/>
      <sheetName val="Securities"/>
      <sheetName val="RawData"/>
      <sheetName val="Longs"/>
      <sheetName val="Shorts"/>
      <sheetName val="Winners"/>
      <sheetName val="Losers"/>
      <sheetName val="Biggest"/>
      <sheetName val="Smallest"/>
      <sheetName val="NewCriteria"/>
      <sheetName val="Automate"/>
      <sheetName val="BlackScholes"/>
      <sheetName val="HTD P&amp;L"/>
      <sheetName val="P&amp;L Today"/>
      <sheetName val="Shares"/>
      <sheetName val="Industries"/>
      <sheetName val="InterimSheet"/>
      <sheetName val="Dialog1"/>
    </sheetNames>
    <sheetDataSet>
      <sheetData sheetId="0"/>
      <sheetData sheetId="1"/>
      <sheetData sheetId="2">
        <row r="6">
          <cell r="AC6" t="str">
            <v>Lg/St</v>
          </cell>
        </row>
        <row r="7">
          <cell r="AC7" t="str">
            <v>OTHER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H1" t="str">
            <v>Name</v>
          </cell>
          <cell r="I1" t="str">
            <v>Lg/St</v>
          </cell>
          <cell r="J1" t="str">
            <v>Grouping</v>
          </cell>
          <cell r="K1" t="str">
            <v>Price-beg</v>
          </cell>
          <cell r="L1" t="str">
            <v>Price-end</v>
          </cell>
          <cell r="M1" t="str">
            <v>Price X</v>
          </cell>
          <cell r="N1" t="str">
            <v>Total Exp</v>
          </cell>
          <cell r="O1" t="str">
            <v>DF</v>
          </cell>
          <cell r="P1" t="str">
            <v>DT</v>
          </cell>
          <cell r="Q1" t="str">
            <v>Units-beg</v>
          </cell>
          <cell r="R1" t="str">
            <v>Units-end</v>
          </cell>
          <cell r="S1" t="str">
            <v>Cost-beg</v>
          </cell>
          <cell r="T1" t="str">
            <v>Cost-end</v>
          </cell>
          <cell r="U1" t="str">
            <v>Fmv-beg</v>
          </cell>
          <cell r="V1" t="str">
            <v>Fmv-end</v>
          </cell>
          <cell r="W1" t="str">
            <v>Fmv%-beg</v>
          </cell>
          <cell r="X1" t="str">
            <v>Fmv%-end</v>
          </cell>
          <cell r="Y1" t="str">
            <v>Cost-chg</v>
          </cell>
          <cell r="Z1" t="str">
            <v>Unrealized</v>
          </cell>
          <cell r="AA1" t="str">
            <v>Realized</v>
          </cell>
          <cell r="AB1" t="str">
            <v>Other</v>
          </cell>
          <cell r="AC1" t="str">
            <v>Total-PL</v>
          </cell>
          <cell r="AD1" t="str">
            <v>Total-PL%</v>
          </cell>
          <cell r="AE1" t="str">
            <v>Units sold</v>
          </cell>
          <cell r="AF1" t="str">
            <v>Cost sold</v>
          </cell>
          <cell r="AG1" t="str">
            <v>Fmv-sold</v>
          </cell>
          <cell r="AH1" t="str">
            <v>Purchased</v>
          </cell>
          <cell r="AI1" t="str">
            <v>Sold</v>
          </cell>
          <cell r="AJ1" t="str">
            <v>Shorted</v>
          </cell>
          <cell r="AK1" t="str">
            <v>Covered</v>
          </cell>
          <cell r="AL1" t="str">
            <v>Currency</v>
          </cell>
          <cell r="AM1" t="str">
            <v>SecType</v>
          </cell>
          <cell r="AN1" t="str">
            <v>Beg Rate</v>
          </cell>
          <cell r="AO1" t="str">
            <v>End Rate</v>
          </cell>
        </row>
        <row r="2">
          <cell r="H2" t="str">
            <v>ACCUMULATED AMORTIZATION - ORG. EXPENSE</v>
          </cell>
          <cell r="I2" t="str">
            <v>OTHER</v>
          </cell>
          <cell r="J2" t="str">
            <v>PAR Investment Partners</v>
          </cell>
          <cell r="U2">
            <v>-40783</v>
          </cell>
          <cell r="V2">
            <v>-40783</v>
          </cell>
          <cell r="W2">
            <v>-1.7448874685281609E-2</v>
          </cell>
          <cell r="X2">
            <v>-1.8474497072699915E-2</v>
          </cell>
          <cell r="Y2">
            <v>0</v>
          </cell>
          <cell r="AC2">
            <v>0</v>
          </cell>
          <cell r="AD2">
            <v>0</v>
          </cell>
        </row>
        <row r="3">
          <cell r="H3" t="str">
            <v>Accum. Amortization, Hedgeware System</v>
          </cell>
          <cell r="I3" t="str">
            <v>OTHER</v>
          </cell>
          <cell r="J3" t="str">
            <v>PAR Investment Partners</v>
          </cell>
          <cell r="U3">
            <v>-36458.33</v>
          </cell>
          <cell r="V3">
            <v>-37500</v>
          </cell>
          <cell r="W3">
            <v>-1.5598578608847882E-2</v>
          </cell>
          <cell r="X3">
            <v>-1.6987314327691606E-2</v>
          </cell>
          <cell r="Y3">
            <v>-1041.67</v>
          </cell>
          <cell r="AC3">
            <v>0</v>
          </cell>
          <cell r="AD3">
            <v>0</v>
          </cell>
        </row>
        <row r="4">
          <cell r="H4" t="str">
            <v>BROKER CASH - FURMAN SELZ</v>
          </cell>
          <cell r="I4" t="str">
            <v>OTHER</v>
          </cell>
          <cell r="J4" t="str">
            <v>Bart Epker</v>
          </cell>
          <cell r="U4">
            <v>52644802.979999922</v>
          </cell>
          <cell r="V4">
            <v>59561185.099999957</v>
          </cell>
          <cell r="W4">
            <v>22.523908737203211</v>
          </cell>
          <cell r="X4">
            <v>26.980921947293897</v>
          </cell>
          <cell r="Y4">
            <v>6916382.1200000346</v>
          </cell>
          <cell r="AC4">
            <v>0</v>
          </cell>
          <cell r="AD4">
            <v>0</v>
          </cell>
        </row>
        <row r="5">
          <cell r="H5" t="str">
            <v>BROKER CASH - FURMAN SELZ</v>
          </cell>
          <cell r="I5" t="str">
            <v>OTHER</v>
          </cell>
          <cell r="J5" t="str">
            <v>Chris Argyrople</v>
          </cell>
          <cell r="U5">
            <v>-900893.58</v>
          </cell>
          <cell r="V5">
            <v>-826646.06</v>
          </cell>
          <cell r="W5">
            <v>-0.38544440532071506</v>
          </cell>
          <cell r="X5">
            <v>-0.37446657223914176</v>
          </cell>
          <cell r="Y5">
            <v>74247.520000000004</v>
          </cell>
          <cell r="AC5">
            <v>0</v>
          </cell>
          <cell r="AD5">
            <v>0</v>
          </cell>
        </row>
        <row r="6">
          <cell r="H6" t="str">
            <v>BROKER CASH - FURMAN SELZ</v>
          </cell>
          <cell r="I6" t="str">
            <v>OTHER</v>
          </cell>
          <cell r="J6" t="str">
            <v>Ed Shapiro</v>
          </cell>
          <cell r="U6">
            <v>-36127887.509999998</v>
          </cell>
          <cell r="V6">
            <v>-38664838.260000035</v>
          </cell>
          <cell r="W6">
            <v>-15.457199857929545</v>
          </cell>
          <cell r="X6">
            <v>-17.514980292052726</v>
          </cell>
          <cell r="Y6">
            <v>-2536950.7500000373</v>
          </cell>
          <cell r="AC6">
            <v>0</v>
          </cell>
          <cell r="AD6">
            <v>0</v>
          </cell>
        </row>
        <row r="7">
          <cell r="H7" t="str">
            <v>BROKER CASH - FURMAN SELZ</v>
          </cell>
          <cell r="I7" t="str">
            <v>OTHER</v>
          </cell>
          <cell r="J7" t="str">
            <v>PAR Investment Partners</v>
          </cell>
          <cell r="U7">
            <v>31371440.610000007</v>
          </cell>
          <cell r="V7">
            <v>59439146.310000002</v>
          </cell>
          <cell r="W7">
            <v>13.422169430906127</v>
          </cell>
          <cell r="X7">
            <v>26.925638979669888</v>
          </cell>
          <cell r="Y7">
            <v>28067705.699999996</v>
          </cell>
          <cell r="AC7">
            <v>0</v>
          </cell>
          <cell r="AD7">
            <v>0</v>
          </cell>
        </row>
        <row r="8">
          <cell r="H8" t="str">
            <v>BROKER CASH - FURMAN SELZ</v>
          </cell>
          <cell r="I8" t="str">
            <v>OTHER</v>
          </cell>
          <cell r="J8" t="str">
            <v>Paul &amp; Ed</v>
          </cell>
          <cell r="U8">
            <v>-2604243.0299999998</v>
          </cell>
          <cell r="V8">
            <v>-2604243.0299999998</v>
          </cell>
          <cell r="W8">
            <v>-1.114216960019814</v>
          </cell>
          <cell r="X8">
            <v>-1.1797091983015999</v>
          </cell>
          <cell r="Y8">
            <v>0</v>
          </cell>
          <cell r="AC8">
            <v>0</v>
          </cell>
          <cell r="AD8">
            <v>0</v>
          </cell>
        </row>
        <row r="9">
          <cell r="H9" t="str">
            <v>BROKER CASH - FURMAN SELZ</v>
          </cell>
          <cell r="I9" t="str">
            <v>OTHER</v>
          </cell>
          <cell r="J9" t="str">
            <v>Paul Reeder</v>
          </cell>
          <cell r="U9">
            <v>-1651726.8300000653</v>
          </cell>
          <cell r="V9">
            <v>9195574.1399999484</v>
          </cell>
          <cell r="W9">
            <v>-0.70668598364486634</v>
          </cell>
          <cell r="X9">
            <v>4.1655495557272415</v>
          </cell>
          <cell r="Y9">
            <v>10847300.970000014</v>
          </cell>
          <cell r="AC9">
            <v>0</v>
          </cell>
          <cell r="AD9">
            <v>0</v>
          </cell>
        </row>
        <row r="10">
          <cell r="H10" t="str">
            <v>BROKER CASH - FURMAN SELZ</v>
          </cell>
          <cell r="I10" t="str">
            <v>OTHER</v>
          </cell>
          <cell r="J10" t="str">
            <v>Rick Downs</v>
          </cell>
          <cell r="U10">
            <v>58030134.509999946</v>
          </cell>
          <cell r="V10">
            <v>43300312.79999999</v>
          </cell>
          <cell r="W10">
            <v>24.828005419783359</v>
          </cell>
          <cell r="X10">
            <v>19.614827307225816</v>
          </cell>
          <cell r="Y10">
            <v>-14729821.709999956</v>
          </cell>
          <cell r="AC10">
            <v>0</v>
          </cell>
          <cell r="AD10">
            <v>0</v>
          </cell>
        </row>
        <row r="11">
          <cell r="H11" t="str">
            <v>BROKER CASH - FURMAN SELZ</v>
          </cell>
          <cell r="I11" t="str">
            <v>OTHER</v>
          </cell>
          <cell r="J11" t="str">
            <v>Share1 - Paul &amp; Rick, shared Gaming</v>
          </cell>
          <cell r="U11">
            <v>6465302.7599999998</v>
          </cell>
          <cell r="V11">
            <v>6465302.7599999998</v>
          </cell>
          <cell r="W11">
            <v>2.7661588814370037</v>
          </cell>
          <cell r="X11">
            <v>2.9287501388749893</v>
          </cell>
          <cell r="Y11">
            <v>0</v>
          </cell>
          <cell r="AC11">
            <v>0</v>
          </cell>
          <cell r="AD11">
            <v>0</v>
          </cell>
        </row>
        <row r="12">
          <cell r="H12" t="str">
            <v>BROKER CASH - FURMAN SELZ</v>
          </cell>
          <cell r="I12" t="str">
            <v>OTHER</v>
          </cell>
          <cell r="J12" t="str">
            <v>Share2 - Bart &amp; Paul</v>
          </cell>
          <cell r="U12">
            <v>1583125</v>
          </cell>
          <cell r="V12">
            <v>1583125</v>
          </cell>
          <cell r="W12">
            <v>0.67733491249139222</v>
          </cell>
          <cell r="X12">
            <v>0.71714778653404732</v>
          </cell>
          <cell r="Y12">
            <v>0</v>
          </cell>
          <cell r="AC12">
            <v>0</v>
          </cell>
          <cell r="AD12">
            <v>0</v>
          </cell>
        </row>
        <row r="13">
          <cell r="H13" t="str">
            <v>CASH - SHAWMUT</v>
          </cell>
          <cell r="I13" t="str">
            <v>OTHER</v>
          </cell>
          <cell r="J13" t="str">
            <v>Bart Epker</v>
          </cell>
          <cell r="U13">
            <v>33962.74</v>
          </cell>
          <cell r="V13">
            <v>33968.74</v>
          </cell>
          <cell r="W13">
            <v>1.4530848496402944E-2</v>
          </cell>
          <cell r="X13">
            <v>1.5387671031883496E-2</v>
          </cell>
          <cell r="Y13">
            <v>6</v>
          </cell>
          <cell r="AC13">
            <v>0</v>
          </cell>
          <cell r="AD13">
            <v>0</v>
          </cell>
        </row>
        <row r="14">
          <cell r="H14" t="str">
            <v>CASH - SHAWMUT</v>
          </cell>
          <cell r="I14" t="str">
            <v>OTHER</v>
          </cell>
          <cell r="J14" t="str">
            <v>Other Trades</v>
          </cell>
          <cell r="U14">
            <v>-67</v>
          </cell>
          <cell r="V14">
            <v>-67</v>
          </cell>
          <cell r="W14">
            <v>-2.8665733367184072E-5</v>
          </cell>
          <cell r="X14">
            <v>-3.035066826547567E-5</v>
          </cell>
          <cell r="Y14">
            <v>0</v>
          </cell>
          <cell r="AC14">
            <v>0</v>
          </cell>
          <cell r="AD14">
            <v>0</v>
          </cell>
        </row>
        <row r="15">
          <cell r="H15" t="str">
            <v>CASH - SHAWMUT</v>
          </cell>
          <cell r="I15" t="str">
            <v>OTHER</v>
          </cell>
          <cell r="J15" t="str">
            <v>PAR Investment Partners</v>
          </cell>
          <cell r="U15">
            <v>-17275.34</v>
          </cell>
          <cell r="V15">
            <v>-17275.34</v>
          </cell>
          <cell r="W15">
            <v>-7.3911983622007016E-3</v>
          </cell>
          <cell r="X15">
            <v>-7.8256434852731482E-3</v>
          </cell>
          <cell r="Y15">
            <v>0</v>
          </cell>
          <cell r="AC15">
            <v>0</v>
          </cell>
          <cell r="AD15">
            <v>0</v>
          </cell>
        </row>
        <row r="16">
          <cell r="H16" t="str">
            <v>DIVIDENDS PAYABLE</v>
          </cell>
          <cell r="I16" t="str">
            <v>OTHER</v>
          </cell>
          <cell r="J16" t="str">
            <v>Bart Epker</v>
          </cell>
          <cell r="U16">
            <v>-17720</v>
          </cell>
          <cell r="V16">
            <v>-4320</v>
          </cell>
          <cell r="W16">
            <v>-7.581444705470175E-3</v>
          </cell>
          <cell r="X16">
            <v>-1.9569386105500733E-3</v>
          </cell>
          <cell r="Y16">
            <v>13400</v>
          </cell>
          <cell r="AC16">
            <v>0</v>
          </cell>
          <cell r="AD16">
            <v>0</v>
          </cell>
        </row>
        <row r="17">
          <cell r="H17" t="str">
            <v>DIVIDENDS PAYABLE</v>
          </cell>
          <cell r="I17" t="str">
            <v>OTHER</v>
          </cell>
          <cell r="J17" t="str">
            <v>PAR Investment Partners</v>
          </cell>
          <cell r="U17">
            <v>4320</v>
          </cell>
          <cell r="V17">
            <v>4320</v>
          </cell>
          <cell r="W17">
            <v>1.8482980320333607E-3</v>
          </cell>
          <cell r="X17">
            <v>1.9569386105500733E-3</v>
          </cell>
          <cell r="Y17">
            <v>0</v>
          </cell>
          <cell r="AC17">
            <v>0</v>
          </cell>
          <cell r="AD17">
            <v>0</v>
          </cell>
        </row>
        <row r="18">
          <cell r="H18" t="str">
            <v>DIVIDENDS PAYABLE</v>
          </cell>
          <cell r="I18" t="str">
            <v>OTHER</v>
          </cell>
          <cell r="J18" t="str">
            <v>Paul Reeder</v>
          </cell>
          <cell r="U18">
            <v>0</v>
          </cell>
          <cell r="V18">
            <v>4320</v>
          </cell>
          <cell r="W18">
            <v>0</v>
          </cell>
          <cell r="X18">
            <v>0</v>
          </cell>
          <cell r="Y18">
            <v>0</v>
          </cell>
          <cell r="AC18">
            <v>0</v>
          </cell>
          <cell r="AD18">
            <v>0</v>
          </cell>
        </row>
        <row r="19">
          <cell r="H19" t="str">
            <v>DIVIDENDS PAYABLE</v>
          </cell>
          <cell r="I19" t="str">
            <v>OTHER</v>
          </cell>
          <cell r="J19" t="str">
            <v>Rick Downs</v>
          </cell>
          <cell r="U19">
            <v>-22650</v>
          </cell>
          <cell r="V19">
            <v>0</v>
          </cell>
          <cell r="W19">
            <v>-9.6907292651749136E-3</v>
          </cell>
          <cell r="X19">
            <v>0</v>
          </cell>
          <cell r="Y19">
            <v>22650</v>
          </cell>
          <cell r="AC19">
            <v>0</v>
          </cell>
          <cell r="AD19">
            <v>0</v>
          </cell>
        </row>
        <row r="20">
          <cell r="H20" t="str">
            <v>DIVIDENDS RECEIVABLE</v>
          </cell>
          <cell r="I20" t="str">
            <v>OTHER</v>
          </cell>
          <cell r="J20" t="str">
            <v>Bart Epker</v>
          </cell>
          <cell r="U20">
            <v>1656</v>
          </cell>
          <cell r="V20">
            <v>528</v>
          </cell>
          <cell r="W20">
            <v>7.0851424561278829E-4</v>
          </cell>
          <cell r="X20">
            <v>2.3918138573389783E-4</v>
          </cell>
          <cell r="Y20">
            <v>-1128</v>
          </cell>
          <cell r="AC20">
            <v>0</v>
          </cell>
          <cell r="AD20">
            <v>0</v>
          </cell>
        </row>
        <row r="21">
          <cell r="H21" t="str">
            <v>DIVIDENDS RECEIVABLE</v>
          </cell>
          <cell r="I21" t="str">
            <v>OTHER</v>
          </cell>
          <cell r="J21" t="str">
            <v>Ed Shapiro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AC21">
            <v>0</v>
          </cell>
          <cell r="AD21">
            <v>0</v>
          </cell>
        </row>
        <row r="22">
          <cell r="H22" t="str">
            <v>DIVIDENDS RECEIVABLE</v>
          </cell>
          <cell r="I22" t="str">
            <v>OTHER</v>
          </cell>
          <cell r="J22" t="str">
            <v>PAR Investment Partners</v>
          </cell>
          <cell r="U22">
            <v>-528</v>
          </cell>
          <cell r="V22">
            <v>-528</v>
          </cell>
          <cell r="W22">
            <v>-2.2590309280407742E-4</v>
          </cell>
          <cell r="X22">
            <v>-2.3918138573389783E-4</v>
          </cell>
          <cell r="Y22">
            <v>0</v>
          </cell>
          <cell r="AC22">
            <v>0</v>
          </cell>
          <cell r="AD22">
            <v>0</v>
          </cell>
        </row>
        <row r="23">
          <cell r="H23" t="str">
            <v>DIVIDENDS RECEIVABLE</v>
          </cell>
          <cell r="I23" t="str">
            <v>OTHER</v>
          </cell>
          <cell r="J23" t="str">
            <v>Paul Reeder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AC23">
            <v>0</v>
          </cell>
          <cell r="AD23">
            <v>0</v>
          </cell>
        </row>
        <row r="24">
          <cell r="H24" t="str">
            <v>DIVIDENDS RECEIVABLE</v>
          </cell>
          <cell r="I24" t="str">
            <v>OTHER</v>
          </cell>
          <cell r="J24" t="str">
            <v>Rick Downs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AC24">
            <v>0</v>
          </cell>
          <cell r="AD24">
            <v>0</v>
          </cell>
        </row>
        <row r="25">
          <cell r="H25" t="str">
            <v>Due to/from Manager (P&amp;L transfer)</v>
          </cell>
          <cell r="I25" t="str">
            <v>OTHER</v>
          </cell>
          <cell r="J25" t="str">
            <v>PAR Investment Partners</v>
          </cell>
          <cell r="U25">
            <v>-182293.87</v>
          </cell>
          <cell r="V25">
            <v>-182293.87</v>
          </cell>
          <cell r="W25">
            <v>-7.7993842864061413E-2</v>
          </cell>
          <cell r="X25">
            <v>-8.2578220525369367E-2</v>
          </cell>
          <cell r="Y25">
            <v>0</v>
          </cell>
          <cell r="AC25">
            <v>0</v>
          </cell>
          <cell r="AD25">
            <v>0</v>
          </cell>
        </row>
        <row r="26">
          <cell r="H26" t="str">
            <v>Due to/from Manager (P&amp;L transfer)</v>
          </cell>
          <cell r="I26" t="str">
            <v>OTHER</v>
          </cell>
          <cell r="J26" t="str">
            <v>Paul Reeder</v>
          </cell>
          <cell r="U26">
            <v>182293.87</v>
          </cell>
          <cell r="V26">
            <v>182293.87</v>
          </cell>
          <cell r="W26">
            <v>7.7993842864061413E-2</v>
          </cell>
          <cell r="X26">
            <v>8.2578220525369367E-2</v>
          </cell>
          <cell r="Y26">
            <v>0</v>
          </cell>
          <cell r="AC26">
            <v>0</v>
          </cell>
          <cell r="AD26">
            <v>0</v>
          </cell>
        </row>
        <row r="27">
          <cell r="H27" t="str">
            <v>Equity Swaps (Interest on Collateral)</v>
          </cell>
          <cell r="I27" t="str">
            <v>OTHER</v>
          </cell>
          <cell r="J27" t="str">
            <v>Bart Epker</v>
          </cell>
          <cell r="U27">
            <v>87884.85</v>
          </cell>
          <cell r="V27">
            <v>87884.85</v>
          </cell>
          <cell r="W27">
            <v>3.7601248912163689E-2</v>
          </cell>
          <cell r="X27">
            <v>3.981140190912074E-2</v>
          </cell>
          <cell r="Y27">
            <v>0</v>
          </cell>
          <cell r="AC27">
            <v>0</v>
          </cell>
          <cell r="AD27">
            <v>0</v>
          </cell>
        </row>
        <row r="28">
          <cell r="H28" t="str">
            <v>Equity Swaps (Interest on Collateral)</v>
          </cell>
          <cell r="I28" t="str">
            <v>OTHER</v>
          </cell>
          <cell r="J28" t="str">
            <v>PAR Investment Partners</v>
          </cell>
          <cell r="U28">
            <v>15872.97</v>
          </cell>
          <cell r="V28">
            <v>155915.32999999999</v>
          </cell>
          <cell r="W28">
            <v>6.791198892019578E-3</v>
          </cell>
          <cell r="X28">
            <v>7.0628872512420407E-2</v>
          </cell>
          <cell r="Y28">
            <v>140042.35999999999</v>
          </cell>
          <cell r="AC28">
            <v>0</v>
          </cell>
          <cell r="AD28">
            <v>0</v>
          </cell>
        </row>
        <row r="29">
          <cell r="H29" t="str">
            <v>Hedgeware System Expense</v>
          </cell>
          <cell r="I29" t="str">
            <v>OTHER</v>
          </cell>
          <cell r="J29" t="str">
            <v>PAR Investment Partners</v>
          </cell>
          <cell r="U29">
            <v>37500</v>
          </cell>
          <cell r="V29">
            <v>37500</v>
          </cell>
          <cell r="W29">
            <v>1.6044253750289589E-2</v>
          </cell>
          <cell r="X29">
            <v>1.6987314327691606E-2</v>
          </cell>
          <cell r="Y29">
            <v>0</v>
          </cell>
          <cell r="AC29">
            <v>0</v>
          </cell>
          <cell r="AD29">
            <v>0</v>
          </cell>
        </row>
        <row r="30">
          <cell r="H30" t="str">
            <v>INTEREST RECEIVABLE</v>
          </cell>
          <cell r="I30" t="str">
            <v>OTHER</v>
          </cell>
          <cell r="J30" t="str">
            <v>PAR Investment Partners</v>
          </cell>
          <cell r="U30">
            <v>0</v>
          </cell>
          <cell r="V30">
            <v>37500</v>
          </cell>
          <cell r="W30">
            <v>0</v>
          </cell>
          <cell r="X30">
            <v>0</v>
          </cell>
          <cell r="Y30">
            <v>0</v>
          </cell>
          <cell r="AC30">
            <v>0</v>
          </cell>
          <cell r="AD30">
            <v>0</v>
          </cell>
        </row>
        <row r="31">
          <cell r="H31" t="str">
            <v>INTEREST RECEIVABLE - BONDS</v>
          </cell>
          <cell r="I31" t="str">
            <v>OTHER</v>
          </cell>
          <cell r="J31" t="str">
            <v>PAR Investment Partners</v>
          </cell>
          <cell r="U31">
            <v>23.27</v>
          </cell>
          <cell r="V31">
            <v>23.27</v>
          </cell>
          <cell r="W31">
            <v>9.9559942605130343E-6</v>
          </cell>
          <cell r="X31">
            <v>1.0541194784143565E-5</v>
          </cell>
          <cell r="Y31">
            <v>0</v>
          </cell>
          <cell r="AC31">
            <v>0</v>
          </cell>
          <cell r="AD31">
            <v>0</v>
          </cell>
        </row>
        <row r="32">
          <cell r="H32" t="str">
            <v>INTEREST RECEIVABLE - BONDS</v>
          </cell>
          <cell r="I32" t="str">
            <v>OTHER</v>
          </cell>
          <cell r="J32" t="str">
            <v>Paul Reeder</v>
          </cell>
          <cell r="U32">
            <v>-23.27</v>
          </cell>
          <cell r="V32">
            <v>-23.27</v>
          </cell>
          <cell r="W32">
            <v>-9.9559942605130343E-6</v>
          </cell>
          <cell r="X32">
            <v>-1.0541194784143565E-5</v>
          </cell>
          <cell r="Y32">
            <v>0</v>
          </cell>
          <cell r="AC32">
            <v>0</v>
          </cell>
          <cell r="AD32">
            <v>0</v>
          </cell>
        </row>
        <row r="33">
          <cell r="H33" t="str">
            <v>ORGANIZATIONAL EXPENSE</v>
          </cell>
          <cell r="I33" t="str">
            <v>OTHER</v>
          </cell>
          <cell r="J33" t="str">
            <v>PAR Investment Partners</v>
          </cell>
          <cell r="U33">
            <v>40783</v>
          </cell>
          <cell r="V33">
            <v>40783</v>
          </cell>
          <cell r="W33">
            <v>1.7448874685281609E-2</v>
          </cell>
          <cell r="X33">
            <v>1.8474497072699915E-2</v>
          </cell>
          <cell r="Y33">
            <v>0</v>
          </cell>
          <cell r="AC33">
            <v>0</v>
          </cell>
          <cell r="AD33">
            <v>0</v>
          </cell>
        </row>
        <row r="34">
          <cell r="H34" t="str">
            <v>SECURITY CONTROL LONG - OPTION CALLS</v>
          </cell>
          <cell r="I34" t="str">
            <v>OTHER</v>
          </cell>
          <cell r="J34" t="str">
            <v>Bart Epker</v>
          </cell>
          <cell r="W34">
            <v>0</v>
          </cell>
          <cell r="X34">
            <v>0</v>
          </cell>
          <cell r="Y34">
            <v>-9560</v>
          </cell>
          <cell r="AC34">
            <v>0</v>
          </cell>
          <cell r="AD34">
            <v>0</v>
          </cell>
        </row>
        <row r="35">
          <cell r="H35" t="str">
            <v>SECURITY CONTROL LONG - STOCKS</v>
          </cell>
          <cell r="I35" t="str">
            <v>OTHER</v>
          </cell>
          <cell r="J35" t="str">
            <v>Bart Epker</v>
          </cell>
          <cell r="V35">
            <v>-11300000</v>
          </cell>
          <cell r="W35">
            <v>0</v>
          </cell>
          <cell r="X35">
            <v>-5.1188440507444044</v>
          </cell>
          <cell r="Y35">
            <v>-15595799.849999996</v>
          </cell>
          <cell r="AC35">
            <v>0</v>
          </cell>
          <cell r="AD35">
            <v>0</v>
          </cell>
        </row>
        <row r="36">
          <cell r="H36" t="str">
            <v>SECURITY CONTROL LONG - STOCKS</v>
          </cell>
          <cell r="I36" t="str">
            <v>OTHER</v>
          </cell>
          <cell r="J36" t="str">
            <v>Chris Argyrople</v>
          </cell>
          <cell r="U36">
            <v>-9952223.7200000007</v>
          </cell>
          <cell r="V36">
            <v>-9952223.7200000007</v>
          </cell>
          <cell r="W36">
            <v>0</v>
          </cell>
          <cell r="X36">
            <v>0</v>
          </cell>
          <cell r="Y36">
            <v>-236496.06</v>
          </cell>
          <cell r="AC36">
            <v>0</v>
          </cell>
          <cell r="AD36">
            <v>0</v>
          </cell>
        </row>
        <row r="37">
          <cell r="H37" t="str">
            <v>SECURITY CONTROL LONG - STOCKS</v>
          </cell>
          <cell r="I37" t="str">
            <v>OTHER</v>
          </cell>
          <cell r="J37" t="str">
            <v>Ed Shapiro</v>
          </cell>
          <cell r="V37">
            <v>-4331250</v>
          </cell>
          <cell r="W37">
            <v>0</v>
          </cell>
          <cell r="X37">
            <v>-1.9620348048483807</v>
          </cell>
          <cell r="Y37">
            <v>-16198036.039999966</v>
          </cell>
          <cell r="AC37">
            <v>0</v>
          </cell>
          <cell r="AD37">
            <v>0</v>
          </cell>
        </row>
        <row r="38">
          <cell r="H38" t="str">
            <v>SECURITY CONTROL LONG - STOCKS</v>
          </cell>
          <cell r="I38" t="str">
            <v>OTHER</v>
          </cell>
          <cell r="J38" t="str">
            <v>Paul Reeder</v>
          </cell>
          <cell r="U38">
            <v>-4331250</v>
          </cell>
          <cell r="V38">
            <v>-13401875</v>
          </cell>
          <cell r="W38">
            <v>0</v>
          </cell>
          <cell r="X38">
            <v>-6.0709830188115186</v>
          </cell>
          <cell r="Y38">
            <v>-32949710.380000021</v>
          </cell>
          <cell r="AC38">
            <v>0</v>
          </cell>
          <cell r="AD38">
            <v>0</v>
          </cell>
        </row>
        <row r="39">
          <cell r="H39" t="str">
            <v>SECURITY CONTROL LONG - STOCKS</v>
          </cell>
          <cell r="I39" t="str">
            <v>OTHER</v>
          </cell>
          <cell r="J39" t="str">
            <v>Rick Downs</v>
          </cell>
          <cell r="U39">
            <v>328159.74</v>
          </cell>
          <cell r="V39">
            <v>-2818750</v>
          </cell>
          <cell r="W39">
            <v>0</v>
          </cell>
          <cell r="X39">
            <v>-1.2768797936314857</v>
          </cell>
          <cell r="Y39">
            <v>-15984946.920000002</v>
          </cell>
          <cell r="AC39">
            <v>0</v>
          </cell>
          <cell r="AD39">
            <v>0</v>
          </cell>
        </row>
        <row r="40">
          <cell r="H40" t="str">
            <v>SECURITY CONTROL SHORT - OPTION CALLS</v>
          </cell>
          <cell r="I40" t="str">
            <v>OTHER</v>
          </cell>
          <cell r="J40" t="str">
            <v>Bart Epker</v>
          </cell>
          <cell r="U40">
            <v>-13401875</v>
          </cell>
          <cell r="V40">
            <v>-13401875</v>
          </cell>
          <cell r="W40">
            <v>0</v>
          </cell>
          <cell r="X40">
            <v>0</v>
          </cell>
          <cell r="Y40">
            <v>314986.69999999925</v>
          </cell>
          <cell r="AC40">
            <v>0</v>
          </cell>
          <cell r="AD40">
            <v>0</v>
          </cell>
        </row>
        <row r="41">
          <cell r="H41" t="str">
            <v>SECURITY CONTROL SHORT - OPTION CALLS</v>
          </cell>
          <cell r="I41" t="str">
            <v>OTHER</v>
          </cell>
          <cell r="J41" t="str">
            <v>Paul Reeder</v>
          </cell>
          <cell r="U41">
            <v>-2486737.1</v>
          </cell>
          <cell r="V41">
            <v>-2074624.41</v>
          </cell>
          <cell r="W41">
            <v>0</v>
          </cell>
          <cell r="X41">
            <v>0</v>
          </cell>
          <cell r="Y41">
            <v>-5.8207660913467407E-10</v>
          </cell>
          <cell r="AC41">
            <v>0</v>
          </cell>
          <cell r="AD41">
            <v>0</v>
          </cell>
        </row>
        <row r="42">
          <cell r="H42" t="str">
            <v>SECURITY CONTROL SHORT - OPTION CALLS</v>
          </cell>
          <cell r="I42" t="str">
            <v>OTHER</v>
          </cell>
          <cell r="J42" t="str">
            <v>Rick Downs</v>
          </cell>
          <cell r="W42">
            <v>0</v>
          </cell>
          <cell r="X42">
            <v>0</v>
          </cell>
          <cell r="Y42">
            <v>-183819.5</v>
          </cell>
          <cell r="AC42">
            <v>0</v>
          </cell>
          <cell r="AD42">
            <v>0</v>
          </cell>
        </row>
        <row r="43">
          <cell r="H43" t="str">
            <v>SECURITY CONTROL SHORT - OPTION PUTS</v>
          </cell>
          <cell r="I43" t="str">
            <v>OTHER</v>
          </cell>
          <cell r="J43" t="str">
            <v>Bart Epker</v>
          </cell>
          <cell r="W43">
            <v>0</v>
          </cell>
          <cell r="X43">
            <v>0</v>
          </cell>
          <cell r="Y43">
            <v>-683540</v>
          </cell>
          <cell r="AC43">
            <v>0</v>
          </cell>
          <cell r="AD43">
            <v>0</v>
          </cell>
        </row>
        <row r="44">
          <cell r="H44" t="str">
            <v>SECURITY CONTROL SHORT - OPTION PUTS</v>
          </cell>
          <cell r="I44" t="str">
            <v>OTHER</v>
          </cell>
          <cell r="J44" t="str">
            <v>Paul Reeder</v>
          </cell>
          <cell r="W44">
            <v>0</v>
          </cell>
          <cell r="X44">
            <v>0</v>
          </cell>
          <cell r="Y44">
            <v>-1049579.45</v>
          </cell>
          <cell r="AC44">
            <v>0</v>
          </cell>
          <cell r="AD44">
            <v>0</v>
          </cell>
        </row>
        <row r="45">
          <cell r="H45" t="str">
            <v>SECURITY CONTROL SHORT - STOCKS</v>
          </cell>
          <cell r="I45" t="str">
            <v>OTHER</v>
          </cell>
          <cell r="J45" t="str">
            <v>Bart Epker</v>
          </cell>
          <cell r="U45">
            <v>87550000</v>
          </cell>
          <cell r="V45">
            <v>73166675</v>
          </cell>
          <cell r="W45">
            <v>37.457984422342768</v>
          </cell>
          <cell r="X45">
            <v>33.144141507654808</v>
          </cell>
          <cell r="Y45">
            <v>358287.25000003725</v>
          </cell>
          <cell r="AC45">
            <v>0</v>
          </cell>
          <cell r="AD45">
            <v>0</v>
          </cell>
        </row>
        <row r="46">
          <cell r="H46" t="str">
            <v>SECURITY CONTROL SHORT - STOCKS</v>
          </cell>
          <cell r="I46" t="str">
            <v>OTHER</v>
          </cell>
          <cell r="J46" t="str">
            <v>Ed Shapiro</v>
          </cell>
          <cell r="W46">
            <v>0</v>
          </cell>
          <cell r="X46">
            <v>0</v>
          </cell>
          <cell r="Y46">
            <v>4622845.17</v>
          </cell>
          <cell r="AC46">
            <v>0</v>
          </cell>
          <cell r="AD46">
            <v>0</v>
          </cell>
        </row>
        <row r="47">
          <cell r="H47" t="str">
            <v>SECURITY CONTROL SHORT - STOCKS</v>
          </cell>
          <cell r="I47" t="str">
            <v>OTHER</v>
          </cell>
          <cell r="J47" t="str">
            <v>PAR Investment Partners</v>
          </cell>
          <cell r="U47">
            <v>75590259.590000004</v>
          </cell>
          <cell r="V47">
            <v>-16966675</v>
          </cell>
          <cell r="W47">
            <v>0</v>
          </cell>
          <cell r="X47">
            <v>-7.6858197685543193</v>
          </cell>
          <cell r="Y47">
            <v>-16966675</v>
          </cell>
          <cell r="AC47">
            <v>0</v>
          </cell>
          <cell r="AD47">
            <v>0</v>
          </cell>
        </row>
        <row r="48">
          <cell r="H48" t="str">
            <v>SECURITY CONTROL SHORT - STOCKS</v>
          </cell>
          <cell r="I48" t="str">
            <v>OTHER</v>
          </cell>
          <cell r="J48" t="str">
            <v>Paul Reeder</v>
          </cell>
          <cell r="W48">
            <v>0</v>
          </cell>
          <cell r="X48">
            <v>0</v>
          </cell>
          <cell r="Y48">
            <v>5800788.840000039</v>
          </cell>
          <cell r="AC48">
            <v>0</v>
          </cell>
          <cell r="AD48">
            <v>0</v>
          </cell>
        </row>
        <row r="49">
          <cell r="H49" t="str">
            <v>SECURITY CONTROL SHORT - STOCKS</v>
          </cell>
          <cell r="I49" t="str">
            <v>OTHER</v>
          </cell>
          <cell r="J49" t="str">
            <v>Rick Downs</v>
          </cell>
          <cell r="U49">
            <v>4228051.66</v>
          </cell>
          <cell r="V49">
            <v>3332497.28</v>
          </cell>
          <cell r="W49">
            <v>0</v>
          </cell>
          <cell r="X49">
            <v>0</v>
          </cell>
          <cell r="Y49">
            <v>-700020.57000000775</v>
          </cell>
          <cell r="AC49">
            <v>0</v>
          </cell>
          <cell r="AD49">
            <v>0</v>
          </cell>
        </row>
        <row r="50">
          <cell r="H50" t="str">
            <v>SUSPENSE</v>
          </cell>
          <cell r="I50" t="str">
            <v>OTHER</v>
          </cell>
          <cell r="J50" t="str">
            <v>Bart Epker</v>
          </cell>
          <cell r="U50">
            <v>26687500</v>
          </cell>
          <cell r="V50">
            <v>-0.01</v>
          </cell>
          <cell r="W50">
            <v>0</v>
          </cell>
          <cell r="X50">
            <v>-4.5299504873844284E-9</v>
          </cell>
          <cell r="Y50">
            <v>-0.01</v>
          </cell>
          <cell r="AC50">
            <v>0</v>
          </cell>
          <cell r="AD50">
            <v>0</v>
          </cell>
        </row>
        <row r="51">
          <cell r="H51" t="str">
            <v>ACCOUNTING FEE EXPENSE</v>
          </cell>
          <cell r="I51" t="str">
            <v>OTHER</v>
          </cell>
          <cell r="J51" t="str">
            <v>PAR Investment Partners</v>
          </cell>
          <cell r="W51">
            <v>0</v>
          </cell>
          <cell r="X51">
            <v>0</v>
          </cell>
          <cell r="Y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H52" t="str">
            <v>DOMESTIC DIVIDEND EXPENSE</v>
          </cell>
          <cell r="I52" t="str">
            <v>OTHER</v>
          </cell>
          <cell r="J52" t="str">
            <v>Paul Reeder</v>
          </cell>
          <cell r="W52">
            <v>0</v>
          </cell>
          <cell r="X52">
            <v>0</v>
          </cell>
          <cell r="Y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H53" t="str">
            <v>DOMESTIC DIVIDEND EXPENSE</v>
          </cell>
          <cell r="I53" t="str">
            <v>OTHER</v>
          </cell>
          <cell r="J53" t="str">
            <v>Rick Downs</v>
          </cell>
          <cell r="W53">
            <v>0</v>
          </cell>
          <cell r="X53">
            <v>0</v>
          </cell>
          <cell r="Y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H54" t="str">
            <v>DOMESTIC DIVIDEND INCOME</v>
          </cell>
          <cell r="I54" t="str">
            <v>OTHER</v>
          </cell>
          <cell r="J54" t="str">
            <v>Ed Shapiro</v>
          </cell>
          <cell r="W54">
            <v>0</v>
          </cell>
          <cell r="X54">
            <v>0</v>
          </cell>
          <cell r="Y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H55" t="str">
            <v>DOMESTIC DIVIDEND INCOME</v>
          </cell>
          <cell r="I55" t="str">
            <v>OTHER</v>
          </cell>
          <cell r="J55" t="str">
            <v>Paul Reeder</v>
          </cell>
          <cell r="W55">
            <v>0</v>
          </cell>
          <cell r="X55">
            <v>0</v>
          </cell>
          <cell r="Y55">
            <v>0</v>
          </cell>
          <cell r="AB55">
            <v>0</v>
          </cell>
          <cell r="AC55">
            <v>0</v>
          </cell>
          <cell r="AD55">
            <v>0</v>
          </cell>
        </row>
        <row r="56">
          <cell r="H56" t="str">
            <v>DOMESTIC DIVIDEND INCOME</v>
          </cell>
          <cell r="I56" t="str">
            <v>OTHER</v>
          </cell>
          <cell r="J56" t="str">
            <v>Rick Downs</v>
          </cell>
          <cell r="W56">
            <v>0</v>
          </cell>
          <cell r="X56">
            <v>0</v>
          </cell>
          <cell r="Y56">
            <v>0</v>
          </cell>
          <cell r="AB56">
            <v>0</v>
          </cell>
          <cell r="AC56">
            <v>0</v>
          </cell>
          <cell r="AD56">
            <v>0</v>
          </cell>
        </row>
        <row r="57">
          <cell r="H57" t="str">
            <v>FOREIGN DIVIDEND INCOME</v>
          </cell>
          <cell r="I57" t="str">
            <v>OTHER</v>
          </cell>
          <cell r="J57" t="str">
            <v>Ed Shapiro</v>
          </cell>
          <cell r="W57">
            <v>0</v>
          </cell>
          <cell r="X57">
            <v>0</v>
          </cell>
          <cell r="Y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H58" t="str">
            <v>HEDGEWARE FEE EXPENSE</v>
          </cell>
          <cell r="I58" t="str">
            <v>OTHER</v>
          </cell>
          <cell r="J58" t="str">
            <v>PAR Investment Partners</v>
          </cell>
          <cell r="W58">
            <v>0</v>
          </cell>
          <cell r="X58">
            <v>0</v>
          </cell>
          <cell r="Y58">
            <v>5041.67</v>
          </cell>
          <cell r="AB58">
            <v>-5041.67</v>
          </cell>
          <cell r="AC58">
            <v>-5041.67</v>
          </cell>
          <cell r="AD58">
            <v>2.0941015946182497E-2</v>
          </cell>
        </row>
        <row r="59">
          <cell r="H59" t="str">
            <v>INTEREST EXPENSE - BROKER</v>
          </cell>
          <cell r="I59" t="str">
            <v>OTHER</v>
          </cell>
          <cell r="J59" t="str">
            <v>PAR Investment Partners</v>
          </cell>
          <cell r="W59">
            <v>0</v>
          </cell>
          <cell r="X59">
            <v>0</v>
          </cell>
          <cell r="Y59">
            <v>2837317</v>
          </cell>
          <cell r="AB59">
            <v>-2837317</v>
          </cell>
          <cell r="AC59">
            <v>-2837317</v>
          </cell>
          <cell r="AD59">
            <v>11.78504355528519</v>
          </cell>
        </row>
        <row r="60">
          <cell r="H60" t="str">
            <v>INTEREST INCOME - BROKER</v>
          </cell>
          <cell r="I60" t="str">
            <v>OTHER</v>
          </cell>
          <cell r="J60" t="str">
            <v>Bart Epker</v>
          </cell>
          <cell r="W60">
            <v>0</v>
          </cell>
          <cell r="X60">
            <v>0</v>
          </cell>
          <cell r="Y60">
            <v>0</v>
          </cell>
          <cell r="AB60">
            <v>0</v>
          </cell>
          <cell r="AC60">
            <v>0</v>
          </cell>
          <cell r="AD60">
            <v>0</v>
          </cell>
        </row>
        <row r="61">
          <cell r="H61" t="str">
            <v>INTEREST INCOME - BROKER</v>
          </cell>
          <cell r="I61" t="str">
            <v>OTHER</v>
          </cell>
          <cell r="J61" t="str">
            <v>PAR Investment Partners</v>
          </cell>
          <cell r="W61">
            <v>0</v>
          </cell>
          <cell r="X61">
            <v>0</v>
          </cell>
          <cell r="Y61">
            <v>-3796787.86</v>
          </cell>
          <cell r="AB61">
            <v>3796787.86</v>
          </cell>
          <cell r="AC61">
            <v>3796787.86</v>
          </cell>
          <cell r="AD61">
            <v>-15.7702894319803</v>
          </cell>
        </row>
        <row r="62">
          <cell r="H62" t="str">
            <v>INTEREST INCOME - OTHER (Mostly Shawmut)</v>
          </cell>
          <cell r="I62" t="str">
            <v>OTHER</v>
          </cell>
          <cell r="J62" t="str">
            <v>PAR Investment Partners</v>
          </cell>
          <cell r="W62">
            <v>0</v>
          </cell>
          <cell r="X62">
            <v>0</v>
          </cell>
          <cell r="Y62">
            <v>4.5474735088646412E-13</v>
          </cell>
          <cell r="AB62">
            <v>-4.5474735088646412E-13</v>
          </cell>
          <cell r="AC62">
            <v>-4.5474735088646412E-13</v>
          </cell>
          <cell r="AD62">
            <v>1.888832772949775E-18</v>
          </cell>
        </row>
        <row r="63">
          <cell r="H63" t="str">
            <v>LEGAL FEE EXPENSE</v>
          </cell>
          <cell r="I63" t="str">
            <v>OTHER</v>
          </cell>
          <cell r="J63" t="str">
            <v>PAR Investment Partners</v>
          </cell>
          <cell r="W63">
            <v>0</v>
          </cell>
          <cell r="X63">
            <v>0</v>
          </cell>
          <cell r="Y63">
            <v>31731.06</v>
          </cell>
          <cell r="AB63">
            <v>-31731.06</v>
          </cell>
          <cell r="AC63">
            <v>-31731.06</v>
          </cell>
          <cell r="AD63">
            <v>0.131797724454253</v>
          </cell>
        </row>
        <row r="64">
          <cell r="H64" t="str">
            <v>MANAGEMENT FEE EXPENSE</v>
          </cell>
          <cell r="I64" t="str">
            <v>OTHER</v>
          </cell>
          <cell r="J64" t="str">
            <v>PAR Investment Partners</v>
          </cell>
          <cell r="W64">
            <v>0</v>
          </cell>
          <cell r="X64">
            <v>0</v>
          </cell>
          <cell r="Y64">
            <v>918181.85</v>
          </cell>
          <cell r="AB64">
            <v>-918181.85</v>
          </cell>
          <cell r="AC64">
            <v>-918181.85</v>
          </cell>
          <cell r="AD64">
            <v>3.8137483735241196</v>
          </cell>
        </row>
        <row r="65">
          <cell r="H65" t="str">
            <v>MISCELLANEOUS EXPENSE</v>
          </cell>
          <cell r="I65" t="str">
            <v>OTHER</v>
          </cell>
          <cell r="J65" t="str">
            <v>PAR Investment Partners</v>
          </cell>
          <cell r="W65">
            <v>0</v>
          </cell>
          <cell r="X65">
            <v>0</v>
          </cell>
          <cell r="Y65">
            <v>4527.25</v>
          </cell>
          <cell r="AB65">
            <v>-4527.25</v>
          </cell>
          <cell r="AC65">
            <v>-4527.25</v>
          </cell>
          <cell r="AD65">
            <v>1.8804327622068621E-2</v>
          </cell>
        </row>
        <row r="66">
          <cell r="H66" t="str">
            <v>MISCELLANEOUS EXPENSE</v>
          </cell>
          <cell r="I66" t="str">
            <v>OTHER</v>
          </cell>
          <cell r="J66" t="str">
            <v>Paul Reeder</v>
          </cell>
          <cell r="W66">
            <v>0</v>
          </cell>
          <cell r="X66">
            <v>0</v>
          </cell>
          <cell r="Y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H67" t="str">
            <v>MISCELLANEOUS INCOME</v>
          </cell>
          <cell r="I67" t="str">
            <v>OTHER</v>
          </cell>
          <cell r="J67" t="str">
            <v>Bart Epker</v>
          </cell>
          <cell r="W67">
            <v>0</v>
          </cell>
          <cell r="X67">
            <v>0</v>
          </cell>
          <cell r="Y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H68" t="str">
            <v>REALIZED GAINS/LOSSES - TAXABLE</v>
          </cell>
          <cell r="I68" t="str">
            <v>OTHER</v>
          </cell>
          <cell r="J68" t="str">
            <v>Bart Epker</v>
          </cell>
          <cell r="W68">
            <v>0</v>
          </cell>
          <cell r="X68">
            <v>0</v>
          </cell>
          <cell r="Y68">
            <v>-5242739.4700000137</v>
          </cell>
          <cell r="AC68">
            <v>0</v>
          </cell>
          <cell r="AD68">
            <v>0</v>
          </cell>
        </row>
        <row r="69">
          <cell r="H69" t="str">
            <v>REALIZED GAINS/LOSSES - TAXABLE</v>
          </cell>
          <cell r="I69" t="str">
            <v>OTHER</v>
          </cell>
          <cell r="J69" t="str">
            <v>Chris Argyrople</v>
          </cell>
          <cell r="W69">
            <v>0</v>
          </cell>
          <cell r="X69">
            <v>0</v>
          </cell>
          <cell r="Y69">
            <v>107755.79</v>
          </cell>
          <cell r="AC69">
            <v>0</v>
          </cell>
          <cell r="AD69">
            <v>0</v>
          </cell>
        </row>
        <row r="70">
          <cell r="H70" t="str">
            <v>REALIZED GAINS/LOSSES - TAXABLE</v>
          </cell>
          <cell r="I70" t="str">
            <v>OTHER</v>
          </cell>
          <cell r="J70" t="str">
            <v>Ed Shapiro</v>
          </cell>
          <cell r="W70">
            <v>0</v>
          </cell>
          <cell r="X70">
            <v>0</v>
          </cell>
          <cell r="Y70">
            <v>2779181.8700000085</v>
          </cell>
          <cell r="AC70">
            <v>0</v>
          </cell>
          <cell r="AD70">
            <v>0</v>
          </cell>
        </row>
        <row r="71">
          <cell r="H71" t="str">
            <v>REALIZED GAINS/LOSSES - TAXABLE</v>
          </cell>
          <cell r="I71" t="str">
            <v>OTHER</v>
          </cell>
          <cell r="J71" t="str">
            <v>Paul Reeder</v>
          </cell>
          <cell r="L71">
            <v>5.5625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6250111.8000000082</v>
          </cell>
          <cell r="Z71">
            <v>0</v>
          </cell>
          <cell r="AA71">
            <v>64048.83</v>
          </cell>
          <cell r="AC71">
            <v>0</v>
          </cell>
          <cell r="AD71">
            <v>0</v>
          </cell>
        </row>
        <row r="72">
          <cell r="H72" t="str">
            <v>REALIZED GAINS/LOSSES - TAXABLE</v>
          </cell>
          <cell r="I72" t="str">
            <v>OTHER</v>
          </cell>
          <cell r="J72" t="str">
            <v>Rick Downs</v>
          </cell>
          <cell r="K72">
            <v>5.4375</v>
          </cell>
          <cell r="L72">
            <v>6.1875</v>
          </cell>
          <cell r="Q72">
            <v>17000</v>
          </cell>
          <cell r="R72">
            <v>17000</v>
          </cell>
          <cell r="S72">
            <v>267520</v>
          </cell>
          <cell r="T72">
            <v>267520</v>
          </cell>
          <cell r="U72">
            <v>92437.5</v>
          </cell>
          <cell r="V72">
            <v>105187.5</v>
          </cell>
          <cell r="W72">
            <v>0</v>
          </cell>
          <cell r="X72">
            <v>0</v>
          </cell>
          <cell r="Y72">
            <v>-5764651.0200000107</v>
          </cell>
          <cell r="Z72">
            <v>12750</v>
          </cell>
          <cell r="AC72">
            <v>0</v>
          </cell>
          <cell r="AD72">
            <v>0</v>
          </cell>
        </row>
        <row r="73">
          <cell r="H73" t="str">
            <v>Access Health</v>
          </cell>
          <cell r="I73" t="str">
            <v>LONG</v>
          </cell>
          <cell r="J73" t="str">
            <v>Bart Epker</v>
          </cell>
          <cell r="K73">
            <v>25.5</v>
          </cell>
          <cell r="L73">
            <v>35.875</v>
          </cell>
          <cell r="Q73">
            <v>-17000</v>
          </cell>
          <cell r="R73">
            <v>-17000</v>
          </cell>
          <cell r="S73">
            <v>-607709.69999999995</v>
          </cell>
          <cell r="T73">
            <v>-607709.69999999995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-721896.86</v>
          </cell>
          <cell r="AC73">
            <v>-721896.86</v>
          </cell>
          <cell r="AD73">
            <v>2.9984615527710203</v>
          </cell>
        </row>
        <row r="74">
          <cell r="H74" t="str">
            <v>Access Health</v>
          </cell>
          <cell r="I74" t="str">
            <v>SHORT</v>
          </cell>
          <cell r="J74" t="str">
            <v>Bart Epker</v>
          </cell>
          <cell r="K74">
            <v>25.5</v>
          </cell>
          <cell r="L74">
            <v>35.875</v>
          </cell>
          <cell r="Q74">
            <v>475000</v>
          </cell>
          <cell r="R74">
            <v>550000</v>
          </cell>
          <cell r="S74">
            <v>6690864.8600000003</v>
          </cell>
          <cell r="T74">
            <v>7989051.1500000004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-379867.27</v>
          </cell>
          <cell r="AC74">
            <v>-379867.27</v>
          </cell>
          <cell r="AD74">
            <v>1.5778118279266204</v>
          </cell>
        </row>
        <row r="75">
          <cell r="H75" t="str">
            <v>ACME Electric</v>
          </cell>
          <cell r="I75" t="str">
            <v>LONG</v>
          </cell>
          <cell r="J75" t="str">
            <v>Bart Epker</v>
          </cell>
          <cell r="K75">
            <v>4.8125</v>
          </cell>
          <cell r="L75">
            <v>5.1875</v>
          </cell>
          <cell r="Q75">
            <v>17000</v>
          </cell>
          <cell r="R75">
            <v>17000</v>
          </cell>
          <cell r="S75">
            <v>267520</v>
          </cell>
          <cell r="T75">
            <v>267520</v>
          </cell>
          <cell r="U75">
            <v>81812.5</v>
          </cell>
          <cell r="V75">
            <v>88187.5</v>
          </cell>
          <cell r="W75">
            <v>3.5003213598548459E-2</v>
          </cell>
          <cell r="X75">
            <v>3.9948500860621433E-2</v>
          </cell>
          <cell r="Y75">
            <v>0</v>
          </cell>
          <cell r="Z75">
            <v>6375</v>
          </cell>
          <cell r="AC75">
            <v>6375</v>
          </cell>
          <cell r="AD75">
            <v>-2.6479118358978954E-2</v>
          </cell>
        </row>
        <row r="76">
          <cell r="H76" t="str">
            <v>ACME Electric</v>
          </cell>
          <cell r="I76" t="str">
            <v>SHORT</v>
          </cell>
          <cell r="J76" t="str">
            <v>Bart Epker</v>
          </cell>
          <cell r="K76">
            <v>4.8125</v>
          </cell>
          <cell r="L76">
            <v>5.1875</v>
          </cell>
          <cell r="Q76">
            <v>-17000</v>
          </cell>
          <cell r="R76">
            <v>-17000</v>
          </cell>
          <cell r="S76">
            <v>-607709.69999999995</v>
          </cell>
          <cell r="T76">
            <v>-607709.69999999995</v>
          </cell>
          <cell r="U76">
            <v>-81812.5</v>
          </cell>
          <cell r="V76">
            <v>-88187.5</v>
          </cell>
          <cell r="W76">
            <v>-3.5003213598548459E-2</v>
          </cell>
          <cell r="X76">
            <v>-3.9948500860621433E-2</v>
          </cell>
          <cell r="Y76">
            <v>0</v>
          </cell>
          <cell r="Z76">
            <v>-6375</v>
          </cell>
          <cell r="AC76">
            <v>-6375</v>
          </cell>
          <cell r="AD76">
            <v>2.6479118358978954E-2</v>
          </cell>
        </row>
        <row r="77">
          <cell r="H77" t="str">
            <v>Advanced Lighting</v>
          </cell>
          <cell r="I77" t="str">
            <v>SHORT</v>
          </cell>
          <cell r="J77" t="str">
            <v>Rick Downs</v>
          </cell>
          <cell r="K77">
            <v>23.25</v>
          </cell>
          <cell r="L77">
            <v>8.125</v>
          </cell>
          <cell r="Q77">
            <v>-183600</v>
          </cell>
          <cell r="R77">
            <v>-225000</v>
          </cell>
          <cell r="S77">
            <v>-4637121.3899999997</v>
          </cell>
          <cell r="T77">
            <v>-6222317.1600000001</v>
          </cell>
          <cell r="U77">
            <v>-4268700</v>
          </cell>
          <cell r="V77">
            <v>0</v>
          </cell>
          <cell r="W77">
            <v>-1.8263494929029647</v>
          </cell>
          <cell r="X77">
            <v>0</v>
          </cell>
          <cell r="Y77">
            <v>4637121.3899999997</v>
          </cell>
          <cell r="Z77">
            <v>-368421.3900000006</v>
          </cell>
          <cell r="AA77">
            <v>2760033.8</v>
          </cell>
          <cell r="AC77">
            <v>2391612.41</v>
          </cell>
          <cell r="AD77">
            <v>-9.9337706781479049</v>
          </cell>
        </row>
        <row r="78">
          <cell r="H78" t="str">
            <v>AMC Entertainment</v>
          </cell>
          <cell r="I78" t="str">
            <v>LONG</v>
          </cell>
          <cell r="J78" t="str">
            <v>Ed Shapiro</v>
          </cell>
          <cell r="K78">
            <v>18.0625</v>
          </cell>
          <cell r="L78">
            <v>14.5</v>
          </cell>
          <cell r="Q78">
            <v>60000</v>
          </cell>
          <cell r="R78">
            <v>555000</v>
          </cell>
          <cell r="S78">
            <v>1142268.75</v>
          </cell>
          <cell r="T78">
            <v>8128193.7800000003</v>
          </cell>
          <cell r="U78">
            <v>1083750</v>
          </cell>
          <cell r="V78">
            <v>8047500</v>
          </cell>
          <cell r="W78">
            <v>0.46367893338336919</v>
          </cell>
          <cell r="X78">
            <v>3.6454776547226189</v>
          </cell>
          <cell r="Y78">
            <v>6985925.0300000003</v>
          </cell>
          <cell r="Z78">
            <v>-22175.030000000261</v>
          </cell>
          <cell r="AA78">
            <v>-7434.19</v>
          </cell>
          <cell r="AC78">
            <v>-29609.220000000263</v>
          </cell>
          <cell r="AD78">
            <v>0.12298447700345941</v>
          </cell>
        </row>
        <row r="79">
          <cell r="H79" t="str">
            <v>Acclaim Entertainment</v>
          </cell>
          <cell r="I79" t="str">
            <v>LONG</v>
          </cell>
          <cell r="J79" t="str">
            <v>Paul Reeder</v>
          </cell>
          <cell r="L79">
            <v>8</v>
          </cell>
          <cell r="R79">
            <v>-2000</v>
          </cell>
          <cell r="T79">
            <v>-956467.91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19363.509999999998</v>
          </cell>
          <cell r="AC79">
            <v>19363.509999999998</v>
          </cell>
          <cell r="AD79">
            <v>-8.0428027158474164E-2</v>
          </cell>
        </row>
        <row r="80">
          <cell r="H80" t="str">
            <v>Alaska Air Group</v>
          </cell>
          <cell r="I80" t="str">
            <v>LONG</v>
          </cell>
          <cell r="J80" t="str">
            <v>Paul Reeder</v>
          </cell>
          <cell r="K80">
            <v>54.5625</v>
          </cell>
          <cell r="L80">
            <v>35.9375</v>
          </cell>
          <cell r="Q80">
            <v>225000</v>
          </cell>
          <cell r="R80">
            <v>225000</v>
          </cell>
          <cell r="S80">
            <v>4044635</v>
          </cell>
          <cell r="T80">
            <v>4044635</v>
          </cell>
          <cell r="U80">
            <v>12276562.5</v>
          </cell>
          <cell r="V80">
            <v>8085937.5</v>
          </cell>
          <cell r="W80">
            <v>5.2524875715010548</v>
          </cell>
          <cell r="X80">
            <v>3.6628896519085026</v>
          </cell>
          <cell r="Y80">
            <v>0</v>
          </cell>
          <cell r="Z80">
            <v>-4190625</v>
          </cell>
          <cell r="AA80">
            <v>-252420.05</v>
          </cell>
          <cell r="AC80">
            <v>-4443045.05</v>
          </cell>
          <cell r="AD80">
            <v>18.454575020113811</v>
          </cell>
        </row>
        <row r="81">
          <cell r="H81" t="str">
            <v>Alaska Air Group</v>
          </cell>
          <cell r="I81" t="str">
            <v>SHORT</v>
          </cell>
          <cell r="J81" t="str">
            <v>Paul Reeder</v>
          </cell>
          <cell r="K81">
            <v>54.5625</v>
          </cell>
          <cell r="L81">
            <v>35.9375</v>
          </cell>
          <cell r="Q81">
            <v>-225000</v>
          </cell>
          <cell r="R81">
            <v>-225000</v>
          </cell>
          <cell r="S81">
            <v>-6222317.1600000001</v>
          </cell>
          <cell r="T81">
            <v>-6222317.1600000001</v>
          </cell>
          <cell r="U81">
            <v>-12276562.5</v>
          </cell>
          <cell r="V81">
            <v>-8085937.5</v>
          </cell>
          <cell r="W81">
            <v>-5.2524875715010548</v>
          </cell>
          <cell r="X81">
            <v>-3.6628896519085026</v>
          </cell>
          <cell r="Y81">
            <v>0</v>
          </cell>
          <cell r="Z81">
            <v>4190625</v>
          </cell>
          <cell r="AC81">
            <v>4190625</v>
          </cell>
          <cell r="AD81">
            <v>-17.406126333034695</v>
          </cell>
        </row>
        <row r="82">
          <cell r="H82" t="str">
            <v>Alliance Gaming</v>
          </cell>
          <cell r="I82" t="str">
            <v>LONG</v>
          </cell>
          <cell r="J82" t="str">
            <v>Rick Downs</v>
          </cell>
          <cell r="K82">
            <v>4</v>
          </cell>
          <cell r="L82">
            <v>2.1875</v>
          </cell>
          <cell r="Q82">
            <v>968000</v>
          </cell>
          <cell r="S82">
            <v>4315701.88</v>
          </cell>
          <cell r="U82">
            <v>3872000</v>
          </cell>
          <cell r="V82">
            <v>0</v>
          </cell>
          <cell r="W82">
            <v>1.6566226805632345</v>
          </cell>
          <cell r="X82">
            <v>0</v>
          </cell>
          <cell r="Y82">
            <v>-4315701.88</v>
          </cell>
          <cell r="Z82">
            <v>443701.88</v>
          </cell>
          <cell r="AA82">
            <v>-2020545.84</v>
          </cell>
          <cell r="AC82">
            <v>-1576843.96</v>
          </cell>
          <cell r="AD82">
            <v>6.5495588785068355</v>
          </cell>
        </row>
        <row r="83">
          <cell r="H83" t="str">
            <v>ALLY $2 9/16 20 month Swap</v>
          </cell>
          <cell r="I83" t="str">
            <v>LONG</v>
          </cell>
          <cell r="J83" t="str">
            <v>Rick Downs</v>
          </cell>
          <cell r="K83">
            <v>125.125</v>
          </cell>
          <cell r="L83">
            <v>2.1875</v>
          </cell>
          <cell r="Q83">
            <v>-120000</v>
          </cell>
          <cell r="R83">
            <v>1100000</v>
          </cell>
          <cell r="S83">
            <v>-12420469.290000001</v>
          </cell>
          <cell r="T83">
            <v>2818750</v>
          </cell>
          <cell r="U83">
            <v>0</v>
          </cell>
          <cell r="V83">
            <v>2406250</v>
          </cell>
          <cell r="W83">
            <v>0</v>
          </cell>
          <cell r="X83">
            <v>1.0900193360268782</v>
          </cell>
          <cell r="Y83">
            <v>2818750</v>
          </cell>
          <cell r="Z83">
            <v>-412500</v>
          </cell>
          <cell r="AA83">
            <v>-3583123.71</v>
          </cell>
          <cell r="AC83">
            <v>-412500</v>
          </cell>
          <cell r="AD83">
            <v>1.7133547173456969</v>
          </cell>
        </row>
        <row r="84">
          <cell r="H84" t="str">
            <v>Amber Energy</v>
          </cell>
          <cell r="I84" t="str">
            <v>LONG</v>
          </cell>
          <cell r="J84" t="str">
            <v>Ed Shapiro</v>
          </cell>
          <cell r="K84">
            <v>8.6918000000000006</v>
          </cell>
          <cell r="L84">
            <v>3.875</v>
          </cell>
          <cell r="Q84">
            <v>170000</v>
          </cell>
          <cell r="R84">
            <v>7500</v>
          </cell>
          <cell r="S84">
            <v>1819617</v>
          </cell>
          <cell r="T84">
            <v>22968.75</v>
          </cell>
          <cell r="U84">
            <v>1477606</v>
          </cell>
          <cell r="V84">
            <v>0</v>
          </cell>
          <cell r="W84">
            <v>0.63218894951867743</v>
          </cell>
          <cell r="X84">
            <v>0</v>
          </cell>
          <cell r="Y84">
            <v>-1819617</v>
          </cell>
          <cell r="Z84">
            <v>342011</v>
          </cell>
          <cell r="AA84">
            <v>-1133744.45</v>
          </cell>
          <cell r="AC84">
            <v>-791733.45</v>
          </cell>
          <cell r="AD84">
            <v>3.2885339186372931</v>
          </cell>
        </row>
        <row r="85">
          <cell r="H85" t="str">
            <v>Chancellor Media</v>
          </cell>
          <cell r="I85" t="str">
            <v>LONG</v>
          </cell>
          <cell r="J85" t="str">
            <v>Ed Shapiro</v>
          </cell>
          <cell r="K85">
            <v>49.625</v>
          </cell>
          <cell r="L85">
            <v>38.375</v>
          </cell>
          <cell r="Q85">
            <v>70000</v>
          </cell>
          <cell r="S85">
            <v>3250479.6</v>
          </cell>
          <cell r="U85">
            <v>3473750</v>
          </cell>
          <cell r="V85">
            <v>0</v>
          </cell>
          <cell r="W85">
            <v>1.4862327057351592</v>
          </cell>
          <cell r="X85">
            <v>0</v>
          </cell>
          <cell r="Y85">
            <v>-3250479.6</v>
          </cell>
          <cell r="Z85">
            <v>-223270.39999999999</v>
          </cell>
          <cell r="AA85">
            <v>-131226.37</v>
          </cell>
          <cell r="AC85">
            <v>-354496.77</v>
          </cell>
          <cell r="AD85">
            <v>1.4724332440322725</v>
          </cell>
        </row>
        <row r="86">
          <cell r="H86" t="str">
            <v>AMR Corp.</v>
          </cell>
          <cell r="I86" t="str">
            <v>LONG</v>
          </cell>
          <cell r="J86" t="str">
            <v>Ed Shapiro</v>
          </cell>
          <cell r="K86">
            <v>83.25</v>
          </cell>
          <cell r="L86">
            <v>67</v>
          </cell>
          <cell r="Q86">
            <v>50100</v>
          </cell>
          <cell r="R86">
            <v>50100</v>
          </cell>
          <cell r="S86">
            <v>1920190.27</v>
          </cell>
          <cell r="T86">
            <v>1920190.27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95636.27</v>
          </cell>
          <cell r="AC86">
            <v>95636.27</v>
          </cell>
          <cell r="AD86">
            <v>-0.39723358631235584</v>
          </cell>
        </row>
        <row r="87">
          <cell r="H87" t="str">
            <v>AMR Corp.</v>
          </cell>
          <cell r="I87" t="str">
            <v>SHORT</v>
          </cell>
          <cell r="J87" t="str">
            <v>Ed Shapiro</v>
          </cell>
          <cell r="K87">
            <v>83.25</v>
          </cell>
          <cell r="L87">
            <v>67</v>
          </cell>
          <cell r="Q87">
            <v>-22000</v>
          </cell>
          <cell r="R87">
            <v>-50100</v>
          </cell>
          <cell r="S87">
            <v>-1813624.51</v>
          </cell>
          <cell r="T87">
            <v>-2560610.65</v>
          </cell>
          <cell r="U87">
            <v>-1831500</v>
          </cell>
          <cell r="V87">
            <v>0</v>
          </cell>
          <cell r="W87">
            <v>-0.7836013531641437</v>
          </cell>
          <cell r="X87">
            <v>0</v>
          </cell>
          <cell r="Y87">
            <v>1813624.51</v>
          </cell>
          <cell r="Z87">
            <v>17875.490000000224</v>
          </cell>
          <cell r="AA87">
            <v>292460.71000000002</v>
          </cell>
          <cell r="AC87">
            <v>310336.2</v>
          </cell>
          <cell r="AD87">
            <v>-1.2890084660197267</v>
          </cell>
        </row>
        <row r="88">
          <cell r="H88" t="str">
            <v>Amtran Inc.</v>
          </cell>
          <cell r="I88" t="str">
            <v>LONG</v>
          </cell>
          <cell r="J88" t="str">
            <v>Paul Reeder</v>
          </cell>
          <cell r="K88">
            <v>24.625</v>
          </cell>
          <cell r="L88">
            <v>22.125</v>
          </cell>
          <cell r="Q88">
            <v>656500</v>
          </cell>
          <cell r="R88">
            <v>645700</v>
          </cell>
          <cell r="S88">
            <v>6823129.830000001</v>
          </cell>
          <cell r="T88">
            <v>6648587.4200000018</v>
          </cell>
          <cell r="U88">
            <v>16166312.5</v>
          </cell>
          <cell r="V88">
            <v>14286112.5</v>
          </cell>
          <cell r="W88">
            <v>6.9167045321727603</v>
          </cell>
          <cell r="X88">
            <v>6.4715382282203775</v>
          </cell>
          <cell r="Y88">
            <v>-174542.40999999922</v>
          </cell>
          <cell r="Z88">
            <v>-1705657.59</v>
          </cell>
          <cell r="AA88">
            <v>212225.22</v>
          </cell>
          <cell r="AC88">
            <v>-1493432.37</v>
          </cell>
          <cell r="AD88">
            <v>6.2031015664879137</v>
          </cell>
        </row>
        <row r="89">
          <cell r="H89" t="str">
            <v>Amtran Inc.</v>
          </cell>
          <cell r="I89" t="str">
            <v>SHORT</v>
          </cell>
          <cell r="J89" t="str">
            <v>Paul Reeder</v>
          </cell>
          <cell r="K89">
            <v>24.625</v>
          </cell>
          <cell r="L89">
            <v>22.125</v>
          </cell>
          <cell r="Q89">
            <v>-6000</v>
          </cell>
          <cell r="R89">
            <v>-188600</v>
          </cell>
          <cell r="S89">
            <v>-607979.16</v>
          </cell>
          <cell r="T89">
            <v>-4111351.03</v>
          </cell>
          <cell r="U89">
            <v>0</v>
          </cell>
          <cell r="V89">
            <v>-4172775</v>
          </cell>
          <cell r="W89">
            <v>0</v>
          </cell>
          <cell r="X89">
            <v>-1.8902464144995559</v>
          </cell>
          <cell r="Y89">
            <v>-4111351.03</v>
          </cell>
          <cell r="Z89">
            <v>-61423.969999999739</v>
          </cell>
          <cell r="AA89">
            <v>7433.18</v>
          </cell>
          <cell r="AC89">
            <v>-53990.789999999739</v>
          </cell>
          <cell r="AD89">
            <v>0.2242554539144738</v>
          </cell>
        </row>
        <row r="90">
          <cell r="H90" t="str">
            <v>Apple South</v>
          </cell>
          <cell r="I90" t="str">
            <v>LONG</v>
          </cell>
          <cell r="J90" t="str">
            <v>Rick Downs</v>
          </cell>
          <cell r="K90">
            <v>13.0625</v>
          </cell>
          <cell r="L90">
            <v>9</v>
          </cell>
          <cell r="Q90">
            <v>142000</v>
          </cell>
          <cell r="R90">
            <v>758800</v>
          </cell>
          <cell r="S90">
            <v>1797185.7</v>
          </cell>
          <cell r="T90">
            <v>5027050</v>
          </cell>
          <cell r="U90">
            <v>1854875</v>
          </cell>
          <cell r="V90">
            <v>0</v>
          </cell>
          <cell r="W90">
            <v>0.79360227133515748</v>
          </cell>
          <cell r="X90">
            <v>0</v>
          </cell>
          <cell r="Y90">
            <v>-1799398.2</v>
          </cell>
          <cell r="Z90">
            <v>-57689.3</v>
          </cell>
          <cell r="AA90">
            <v>22301.5</v>
          </cell>
          <cell r="AB90">
            <v>2212.5</v>
          </cell>
          <cell r="AC90">
            <v>-33175.300000000003</v>
          </cell>
          <cell r="AD90">
            <v>0.13779650122268777</v>
          </cell>
        </row>
        <row r="91">
          <cell r="H91" t="str">
            <v>Ameristar Casinos, Inc.</v>
          </cell>
          <cell r="I91" t="str">
            <v>LONG</v>
          </cell>
          <cell r="J91" t="str">
            <v>Paul Reeder</v>
          </cell>
          <cell r="K91">
            <v>5</v>
          </cell>
          <cell r="L91">
            <v>2.8125</v>
          </cell>
          <cell r="Q91">
            <v>114600</v>
          </cell>
          <cell r="R91">
            <v>114600</v>
          </cell>
          <cell r="S91">
            <v>607678.35</v>
          </cell>
          <cell r="T91">
            <v>607678.35</v>
          </cell>
          <cell r="U91">
            <v>573000</v>
          </cell>
          <cell r="V91">
            <v>322312.5</v>
          </cell>
          <cell r="W91">
            <v>0.24515619730442495</v>
          </cell>
          <cell r="X91">
            <v>0.14600596664650936</v>
          </cell>
          <cell r="Y91">
            <v>0</v>
          </cell>
          <cell r="Z91">
            <v>-250687.5</v>
          </cell>
          <cell r="AA91">
            <v>0</v>
          </cell>
          <cell r="AC91">
            <v>-250687.5</v>
          </cell>
          <cell r="AD91">
            <v>1.0412523895869077</v>
          </cell>
        </row>
        <row r="92">
          <cell r="H92" t="str">
            <v>Arterial Vascular Engineering</v>
          </cell>
          <cell r="I92" t="str">
            <v>LONG</v>
          </cell>
          <cell r="J92" t="str">
            <v>Bart Epker</v>
          </cell>
          <cell r="K92">
            <v>35.75</v>
          </cell>
          <cell r="L92">
            <v>30.75</v>
          </cell>
          <cell r="Q92">
            <v>121500</v>
          </cell>
          <cell r="R92">
            <v>121500</v>
          </cell>
          <cell r="S92">
            <v>4301292.04</v>
          </cell>
          <cell r="T92">
            <v>4301292.04</v>
          </cell>
          <cell r="U92">
            <v>4343625</v>
          </cell>
          <cell r="V92">
            <v>3736125</v>
          </cell>
          <cell r="W92">
            <v>1.8584059118960434</v>
          </cell>
          <cell r="X92">
            <v>1.6924461264679149</v>
          </cell>
          <cell r="Y92">
            <v>0</v>
          </cell>
          <cell r="Z92">
            <v>-607500</v>
          </cell>
          <cell r="AC92">
            <v>-607500</v>
          </cell>
          <cell r="AD92">
            <v>2.5233042200909357</v>
          </cell>
        </row>
        <row r="93">
          <cell r="H93" t="str">
            <v>Arterial Vascular Engineering</v>
          </cell>
          <cell r="I93" t="str">
            <v>SHORT</v>
          </cell>
          <cell r="J93" t="str">
            <v>Bart Epker</v>
          </cell>
          <cell r="K93">
            <v>35.75</v>
          </cell>
          <cell r="L93">
            <v>30.75</v>
          </cell>
          <cell r="Q93">
            <v>-121500</v>
          </cell>
          <cell r="R93">
            <v>-121500</v>
          </cell>
          <cell r="S93">
            <v>-4332824.55</v>
          </cell>
          <cell r="T93">
            <v>-4332824.55</v>
          </cell>
          <cell r="U93">
            <v>-4343625</v>
          </cell>
          <cell r="V93">
            <v>-3736125</v>
          </cell>
          <cell r="W93">
            <v>-1.8584059118960434</v>
          </cell>
          <cell r="X93">
            <v>-1.6924461264679149</v>
          </cell>
          <cell r="Y93">
            <v>0</v>
          </cell>
          <cell r="Z93">
            <v>607500</v>
          </cell>
          <cell r="AC93">
            <v>607500</v>
          </cell>
          <cell r="AD93">
            <v>-2.5233042200909357</v>
          </cell>
        </row>
        <row r="94">
          <cell r="H94" t="str">
            <v xml:space="preserve">America West Airlines </v>
          </cell>
          <cell r="I94" t="str">
            <v>LONG</v>
          </cell>
          <cell r="J94" t="str">
            <v>Ed Shapiro</v>
          </cell>
          <cell r="K94">
            <v>28.5625</v>
          </cell>
          <cell r="L94">
            <v>15.375</v>
          </cell>
          <cell r="Q94">
            <v>50000</v>
          </cell>
          <cell r="R94">
            <v>-50000</v>
          </cell>
          <cell r="S94">
            <v>904959.9999999993</v>
          </cell>
          <cell r="T94">
            <v>-2346921.66</v>
          </cell>
          <cell r="U94">
            <v>1428125</v>
          </cell>
          <cell r="V94">
            <v>0</v>
          </cell>
          <cell r="W94">
            <v>0.61101866365686186</v>
          </cell>
          <cell r="X94">
            <v>0</v>
          </cell>
          <cell r="Y94">
            <v>-904959.9999999993</v>
          </cell>
          <cell r="Z94">
            <v>-523165.0000000007</v>
          </cell>
          <cell r="AA94">
            <v>544377.13</v>
          </cell>
          <cell r="AC94">
            <v>21212.129999999306</v>
          </cell>
          <cell r="AD94">
            <v>-8.810643151623998E-2</v>
          </cell>
        </row>
        <row r="95">
          <cell r="H95" t="str">
            <v>Best Buy</v>
          </cell>
          <cell r="I95" t="str">
            <v>SHORT</v>
          </cell>
          <cell r="J95" t="str">
            <v>Rick Downs</v>
          </cell>
          <cell r="K95">
            <v>51.0625</v>
          </cell>
          <cell r="L95">
            <v>48</v>
          </cell>
          <cell r="Q95">
            <v>-800000</v>
          </cell>
          <cell r="R95">
            <v>-131200</v>
          </cell>
          <cell r="S95">
            <v>-35950000</v>
          </cell>
          <cell r="T95">
            <v>-6061180.6400000006</v>
          </cell>
          <cell r="U95">
            <v>0</v>
          </cell>
          <cell r="V95">
            <v>-6297600</v>
          </cell>
          <cell r="W95">
            <v>0</v>
          </cell>
          <cell r="X95">
            <v>-2.8527816189352175</v>
          </cell>
          <cell r="Y95">
            <v>-6061180.6400000006</v>
          </cell>
          <cell r="Z95">
            <v>-236419.3599999994</v>
          </cell>
          <cell r="AA95">
            <v>734075.56</v>
          </cell>
          <cell r="AC95">
            <v>497656.20000000065</v>
          </cell>
          <cell r="AD95">
            <v>-2.0670584191183874</v>
          </cell>
        </row>
        <row r="96">
          <cell r="H96" t="str">
            <v>Beringer Wines</v>
          </cell>
          <cell r="I96" t="str">
            <v>SHORT</v>
          </cell>
          <cell r="J96" t="str">
            <v>Rick Downs</v>
          </cell>
          <cell r="K96">
            <v>44.0625</v>
          </cell>
          <cell r="L96">
            <v>45.375</v>
          </cell>
          <cell r="Q96">
            <v>-260100</v>
          </cell>
          <cell r="R96">
            <v>-410500</v>
          </cell>
          <cell r="S96">
            <v>-10982328.520000001</v>
          </cell>
          <cell r="T96">
            <v>-16882599.770000003</v>
          </cell>
          <cell r="U96">
            <v>-11460656.25</v>
          </cell>
          <cell r="V96">
            <v>-18626437.5</v>
          </cell>
          <cell r="W96">
            <v>-4.9034047205291298</v>
          </cell>
          <cell r="X96">
            <v>-8.4376839631360596</v>
          </cell>
          <cell r="Y96">
            <v>-5900271.2500000019</v>
          </cell>
          <cell r="Z96">
            <v>-1265510</v>
          </cell>
          <cell r="AA96">
            <v>62122.91</v>
          </cell>
          <cell r="AC96">
            <v>-1265510</v>
          </cell>
          <cell r="AD96">
            <v>5.2564061293288482</v>
          </cell>
        </row>
        <row r="97">
          <cell r="H97" t="str">
            <v>Beverly Enterprises</v>
          </cell>
          <cell r="I97" t="str">
            <v>LONG</v>
          </cell>
          <cell r="J97" t="str">
            <v>Bart Epker</v>
          </cell>
          <cell r="K97">
            <v>14</v>
          </cell>
          <cell r="L97">
            <v>6.75</v>
          </cell>
          <cell r="Q97">
            <v>800000</v>
          </cell>
          <cell r="S97">
            <v>9750702.3200000003</v>
          </cell>
          <cell r="U97">
            <v>11200000</v>
          </cell>
          <cell r="V97">
            <v>0</v>
          </cell>
          <cell r="W97">
            <v>4.7918837867531581</v>
          </cell>
          <cell r="X97">
            <v>0</v>
          </cell>
          <cell r="Y97">
            <v>-9750702.3200000003</v>
          </cell>
          <cell r="Z97">
            <v>-1449297.68</v>
          </cell>
          <cell r="AA97">
            <v>-5067676.91</v>
          </cell>
          <cell r="AC97">
            <v>-6516974.5899999999</v>
          </cell>
          <cell r="AD97">
            <v>27.06882219781464</v>
          </cell>
        </row>
        <row r="98">
          <cell r="H98" t="str">
            <v>BEV Sep 1998 10 Calls</v>
          </cell>
          <cell r="I98" t="str">
            <v>SHORT</v>
          </cell>
          <cell r="J98" t="str">
            <v>Bart Epker</v>
          </cell>
          <cell r="K98">
            <v>0.5</v>
          </cell>
          <cell r="Q98">
            <v>-250</v>
          </cell>
          <cell r="S98">
            <v>-124745.81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266990.83</v>
          </cell>
          <cell r="AC98">
            <v>266990.83</v>
          </cell>
          <cell r="AD98">
            <v>-1.1089696922873769</v>
          </cell>
        </row>
        <row r="99">
          <cell r="H99" t="str">
            <v>BEV Dec 1998 17.5 Calls</v>
          </cell>
          <cell r="I99" t="str">
            <v>SHORT</v>
          </cell>
          <cell r="J99" t="str">
            <v>Bart Epker</v>
          </cell>
          <cell r="K99">
            <v>0.4375</v>
          </cell>
          <cell r="L99">
            <v>0.25</v>
          </cell>
          <cell r="Q99">
            <v>-3000</v>
          </cell>
          <cell r="R99">
            <v>-3000</v>
          </cell>
          <cell r="S99">
            <v>-290990</v>
          </cell>
          <cell r="T99">
            <v>-290990</v>
          </cell>
          <cell r="U99">
            <v>-131250</v>
          </cell>
          <cell r="V99">
            <v>-75000</v>
          </cell>
          <cell r="W99">
            <v>-5.6154888126013568E-2</v>
          </cell>
          <cell r="X99">
            <v>-3.3974628655383213E-2</v>
          </cell>
          <cell r="Y99">
            <v>0</v>
          </cell>
          <cell r="Z99">
            <v>56250</v>
          </cell>
          <cell r="AC99">
            <v>56250</v>
          </cell>
          <cell r="AD99">
            <v>-0.23363927963804959</v>
          </cell>
        </row>
        <row r="100">
          <cell r="H100" t="str">
            <v>BEV 20 Month Equity Swap</v>
          </cell>
          <cell r="I100" t="str">
            <v>LONG</v>
          </cell>
          <cell r="J100" t="str">
            <v>Bart Epker</v>
          </cell>
          <cell r="K100">
            <v>0.6875</v>
          </cell>
          <cell r="L100">
            <v>6.75</v>
          </cell>
          <cell r="Q100">
            <v>-2474</v>
          </cell>
          <cell r="R100">
            <v>1000000</v>
          </cell>
          <cell r="S100">
            <v>-1884377.05</v>
          </cell>
          <cell r="T100">
            <v>6625000</v>
          </cell>
          <cell r="U100">
            <v>0</v>
          </cell>
          <cell r="V100">
            <v>6750000</v>
          </cell>
          <cell r="W100">
            <v>0</v>
          </cell>
          <cell r="X100">
            <v>3.0577165789844893</v>
          </cell>
          <cell r="Y100">
            <v>6625000</v>
          </cell>
          <cell r="Z100">
            <v>125000</v>
          </cell>
          <cell r="AC100">
            <v>125000</v>
          </cell>
          <cell r="AD100">
            <v>-0.51919839919566568</v>
          </cell>
        </row>
        <row r="101">
          <cell r="H101" t="str">
            <v>BEV Sep 1998 10 Puts</v>
          </cell>
          <cell r="I101" t="str">
            <v>SHORT</v>
          </cell>
          <cell r="J101" t="str">
            <v>Bart Epker</v>
          </cell>
          <cell r="K101">
            <v>21.5625</v>
          </cell>
          <cell r="L101">
            <v>19.75</v>
          </cell>
          <cell r="Q101">
            <v>-1005400</v>
          </cell>
          <cell r="R101">
            <v>-869000</v>
          </cell>
          <cell r="S101">
            <v>-28880115</v>
          </cell>
          <cell r="T101">
            <v>-24962025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C101">
            <v>0</v>
          </cell>
          <cell r="AD101">
            <v>0</v>
          </cell>
        </row>
        <row r="102">
          <cell r="H102" t="str">
            <v>Bolle Inc.</v>
          </cell>
          <cell r="I102" t="str">
            <v>LONG</v>
          </cell>
          <cell r="J102" t="str">
            <v>Rick Downs</v>
          </cell>
          <cell r="K102">
            <v>5.5</v>
          </cell>
          <cell r="L102">
            <v>3.5</v>
          </cell>
          <cell r="Q102">
            <v>195000</v>
          </cell>
          <cell r="R102">
            <v>195000</v>
          </cell>
          <cell r="S102">
            <v>1026875</v>
          </cell>
          <cell r="T102">
            <v>1026875</v>
          </cell>
          <cell r="U102">
            <v>1072500</v>
          </cell>
          <cell r="V102">
            <v>682500</v>
          </cell>
          <cell r="W102">
            <v>0.45886565725828232</v>
          </cell>
          <cell r="X102">
            <v>0.30916912076398723</v>
          </cell>
          <cell r="Y102">
            <v>0</v>
          </cell>
          <cell r="Z102">
            <v>-390000</v>
          </cell>
          <cell r="AC102">
            <v>-390000</v>
          </cell>
          <cell r="AD102">
            <v>1.6198990054904772</v>
          </cell>
        </row>
        <row r="103">
          <cell r="H103" t="str">
            <v>Bally Total Fitness</v>
          </cell>
          <cell r="I103" t="str">
            <v>SHORT</v>
          </cell>
          <cell r="J103" t="str">
            <v>Bart Epker</v>
          </cell>
          <cell r="K103">
            <v>36</v>
          </cell>
          <cell r="L103">
            <v>18.875</v>
          </cell>
          <cell r="Q103">
            <v>-250000</v>
          </cell>
          <cell r="R103">
            <v>2474</v>
          </cell>
          <cell r="S103">
            <v>-8138568.29</v>
          </cell>
          <cell r="T103">
            <v>1959711</v>
          </cell>
          <cell r="U103">
            <v>-9000000</v>
          </cell>
          <cell r="V103">
            <v>0</v>
          </cell>
          <cell r="W103">
            <v>-3.8506209000695022</v>
          </cell>
          <cell r="X103">
            <v>0</v>
          </cell>
          <cell r="Y103">
            <v>8138568.29</v>
          </cell>
          <cell r="Z103">
            <v>861431.71</v>
          </cell>
          <cell r="AA103">
            <v>2039583.29</v>
          </cell>
          <cell r="AC103">
            <v>2901015</v>
          </cell>
          <cell r="AD103">
            <v>-12.049618752340914</v>
          </cell>
        </row>
        <row r="104">
          <cell r="H104" t="str">
            <v>BFT Sep 1998 30 Calls</v>
          </cell>
          <cell r="I104" t="str">
            <v>SHORT</v>
          </cell>
          <cell r="J104" t="str">
            <v>Bart Epker</v>
          </cell>
          <cell r="K104">
            <v>7</v>
          </cell>
          <cell r="L104">
            <v>5.625</v>
          </cell>
          <cell r="Q104">
            <v>41700</v>
          </cell>
          <cell r="R104">
            <v>41700</v>
          </cell>
          <cell r="S104">
            <v>356110</v>
          </cell>
          <cell r="T104">
            <v>356110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109496.25</v>
          </cell>
          <cell r="AC104">
            <v>109496.25</v>
          </cell>
          <cell r="AD104">
            <v>-0.45480222174342733</v>
          </cell>
        </row>
        <row r="105">
          <cell r="H105" t="str">
            <v>BioMedical Waste Systems Inc.</v>
          </cell>
          <cell r="I105" t="str">
            <v>SHORT</v>
          </cell>
          <cell r="J105" t="str">
            <v>Bart Epker</v>
          </cell>
          <cell r="K105">
            <v>0.02</v>
          </cell>
          <cell r="L105">
            <v>0.02</v>
          </cell>
          <cell r="Q105">
            <v>-200000</v>
          </cell>
          <cell r="R105">
            <v>-200000</v>
          </cell>
          <cell r="S105">
            <v>-706701.5</v>
          </cell>
          <cell r="T105">
            <v>-706701.5</v>
          </cell>
          <cell r="U105">
            <v>-4000</v>
          </cell>
          <cell r="V105">
            <v>-4000</v>
          </cell>
          <cell r="W105">
            <v>-1.7113870666975565E-3</v>
          </cell>
          <cell r="X105">
            <v>-1.8119801949537716E-3</v>
          </cell>
          <cell r="Y105">
            <v>0</v>
          </cell>
          <cell r="Z105">
            <v>0</v>
          </cell>
          <cell r="AC105">
            <v>0</v>
          </cell>
          <cell r="AD105">
            <v>0</v>
          </cell>
        </row>
        <row r="106">
          <cell r="H106" t="str">
            <v>Broadway &amp; Seymour</v>
          </cell>
          <cell r="I106" t="str">
            <v>LONG</v>
          </cell>
          <cell r="J106" t="str">
            <v>Bart Epker</v>
          </cell>
          <cell r="K106">
            <v>5.625</v>
          </cell>
          <cell r="L106">
            <v>3.5</v>
          </cell>
          <cell r="Q106">
            <v>1220300</v>
          </cell>
          <cell r="R106">
            <v>1220300</v>
          </cell>
          <cell r="S106">
            <v>10760262.199999999</v>
          </cell>
          <cell r="T106">
            <v>10760262.199999999</v>
          </cell>
          <cell r="U106">
            <v>6864187.5</v>
          </cell>
          <cell r="V106">
            <v>4271050</v>
          </cell>
          <cell r="W106">
            <v>2.9368204277217584</v>
          </cell>
          <cell r="X106">
            <v>1.9347645029143263</v>
          </cell>
          <cell r="Y106">
            <v>0</v>
          </cell>
          <cell r="Z106">
            <v>-2593137.5</v>
          </cell>
          <cell r="AC106">
            <v>-2593137.5</v>
          </cell>
          <cell r="AD106">
            <v>10.770822711154006</v>
          </cell>
        </row>
        <row r="107">
          <cell r="H107" t="str">
            <v>BVF Equity Swap, $44.9375 11/30/1999</v>
          </cell>
          <cell r="I107" t="str">
            <v>SHORT</v>
          </cell>
          <cell r="J107" t="str">
            <v>Bart Epker</v>
          </cell>
          <cell r="K107">
            <v>32</v>
          </cell>
          <cell r="L107">
            <v>31.1875</v>
          </cell>
          <cell r="Q107">
            <v>-800000</v>
          </cell>
          <cell r="R107">
            <v>-800000</v>
          </cell>
          <cell r="S107">
            <v>-35950000</v>
          </cell>
          <cell r="T107">
            <v>-35950000</v>
          </cell>
          <cell r="U107">
            <v>-25600000</v>
          </cell>
          <cell r="V107">
            <v>-24950000</v>
          </cell>
          <cell r="W107">
            <v>-10.952877226864361</v>
          </cell>
          <cell r="X107">
            <v>-11.30222646602415</v>
          </cell>
          <cell r="Y107">
            <v>-140042.35999999999</v>
          </cell>
          <cell r="Z107">
            <v>650000</v>
          </cell>
          <cell r="AB107">
            <v>140042.35999999999</v>
          </cell>
          <cell r="AC107">
            <v>790042.36</v>
          </cell>
          <cell r="AD107">
            <v>-3.281509828870127</v>
          </cell>
        </row>
        <row r="108">
          <cell r="H108" t="str">
            <v>Biomatrix Inc.</v>
          </cell>
          <cell r="I108" t="str">
            <v>SHORT</v>
          </cell>
          <cell r="J108" t="str">
            <v>Bart Epker</v>
          </cell>
          <cell r="K108">
            <v>0</v>
          </cell>
          <cell r="L108">
            <v>47.0625</v>
          </cell>
          <cell r="Q108">
            <v>4780</v>
          </cell>
          <cell r="R108">
            <v>-550000</v>
          </cell>
          <cell r="S108">
            <v>521020</v>
          </cell>
          <cell r="T108">
            <v>-22358992.759999998</v>
          </cell>
          <cell r="U108">
            <v>0</v>
          </cell>
          <cell r="V108">
            <v>-25884375</v>
          </cell>
          <cell r="W108">
            <v>0</v>
          </cell>
          <cell r="X108">
            <v>-11.725493714689133</v>
          </cell>
          <cell r="Y108">
            <v>-22358992.759999998</v>
          </cell>
          <cell r="Z108">
            <v>-3525382.24</v>
          </cell>
          <cell r="AA108">
            <v>-43020</v>
          </cell>
          <cell r="AC108">
            <v>-3525382.24</v>
          </cell>
          <cell r="AD108">
            <v>14.64298252448665</v>
          </cell>
        </row>
        <row r="109">
          <cell r="H109" t="str">
            <v>BXM Oct 1998 40 Calls</v>
          </cell>
          <cell r="I109" t="str">
            <v>SHORT</v>
          </cell>
          <cell r="J109" t="str">
            <v>Bart Epker</v>
          </cell>
          <cell r="L109">
            <v>1.3069999999999999</v>
          </cell>
          <cell r="R109">
            <v>4780</v>
          </cell>
          <cell r="T109">
            <v>532492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413246.11</v>
          </cell>
          <cell r="AC109">
            <v>413246.11</v>
          </cell>
          <cell r="AD109">
            <v>-1.7164537502866881</v>
          </cell>
        </row>
        <row r="110">
          <cell r="H110" t="str">
            <v>Boyd Gaming Corp.</v>
          </cell>
          <cell r="I110" t="str">
            <v>LONG</v>
          </cell>
          <cell r="J110" t="str">
            <v>Rick Downs</v>
          </cell>
          <cell r="K110">
            <v>5.75</v>
          </cell>
          <cell r="L110">
            <v>3</v>
          </cell>
          <cell r="Q110">
            <v>41700</v>
          </cell>
          <cell r="R110">
            <v>41700</v>
          </cell>
          <cell r="S110">
            <v>356110</v>
          </cell>
          <cell r="T110">
            <v>356110</v>
          </cell>
          <cell r="U110">
            <v>239775</v>
          </cell>
          <cell r="V110">
            <v>125100</v>
          </cell>
          <cell r="W110">
            <v>0.10258695847935166</v>
          </cell>
          <cell r="X110">
            <v>5.6669680597179202E-2</v>
          </cell>
          <cell r="Y110">
            <v>0</v>
          </cell>
          <cell r="Z110">
            <v>-114675</v>
          </cell>
          <cell r="AA110">
            <v>0</v>
          </cell>
          <cell r="AC110">
            <v>-114675</v>
          </cell>
          <cell r="AD110">
            <v>0.47631261142210374</v>
          </cell>
        </row>
        <row r="111">
          <cell r="H111" t="str">
            <v>Boyd Gaming Corp.</v>
          </cell>
          <cell r="I111" t="str">
            <v>SHORT</v>
          </cell>
          <cell r="J111" t="str">
            <v>Rick Downs</v>
          </cell>
          <cell r="K111">
            <v>5.75</v>
          </cell>
          <cell r="L111">
            <v>3</v>
          </cell>
          <cell r="Q111">
            <v>-41700</v>
          </cell>
          <cell r="R111">
            <v>-41700</v>
          </cell>
          <cell r="S111">
            <v>-522350.38</v>
          </cell>
          <cell r="T111">
            <v>-522350.38</v>
          </cell>
          <cell r="U111">
            <v>-239775</v>
          </cell>
          <cell r="V111">
            <v>-125100</v>
          </cell>
          <cell r="W111">
            <v>-0.10258695847935166</v>
          </cell>
          <cell r="X111">
            <v>-5.6669680597179202E-2</v>
          </cell>
          <cell r="Y111">
            <v>0</v>
          </cell>
          <cell r="Z111">
            <v>114675</v>
          </cell>
          <cell r="AC111">
            <v>114675</v>
          </cell>
          <cell r="AD111">
            <v>-0.47631261142210374</v>
          </cell>
        </row>
        <row r="112">
          <cell r="H112" t="str">
            <v>Cheesecake Factory</v>
          </cell>
          <cell r="I112" t="str">
            <v>SHORT</v>
          </cell>
          <cell r="J112" t="str">
            <v>Rick Downs</v>
          </cell>
          <cell r="K112">
            <v>22.625</v>
          </cell>
          <cell r="L112">
            <v>19.125</v>
          </cell>
          <cell r="Q112">
            <v>-289500</v>
          </cell>
          <cell r="R112">
            <v>-31000</v>
          </cell>
          <cell r="S112">
            <v>-5785957.4800000004</v>
          </cell>
          <cell r="T112">
            <v>-741704.47000000055</v>
          </cell>
          <cell r="U112">
            <v>-6549937.5</v>
          </cell>
          <cell r="V112">
            <v>-592875</v>
          </cell>
          <cell r="W112">
            <v>-2.8023695812943314</v>
          </cell>
          <cell r="X112">
            <v>-0.26856943952080431</v>
          </cell>
          <cell r="Y112">
            <v>5044253.01</v>
          </cell>
          <cell r="Z112">
            <v>912809.49</v>
          </cell>
          <cell r="AA112">
            <v>546973.41</v>
          </cell>
          <cell r="AC112">
            <v>1459782.9</v>
          </cell>
          <cell r="AD112">
            <v>-6.0633355588256546</v>
          </cell>
        </row>
        <row r="113">
          <cell r="H113" t="str">
            <v>Cambridge Heart</v>
          </cell>
          <cell r="I113" t="str">
            <v>LONG</v>
          </cell>
          <cell r="J113" t="str">
            <v>Bart Epker</v>
          </cell>
          <cell r="K113">
            <v>8.625</v>
          </cell>
          <cell r="L113">
            <v>6.5</v>
          </cell>
          <cell r="Q113">
            <v>150000</v>
          </cell>
          <cell r="R113">
            <v>-85000</v>
          </cell>
          <cell r="S113">
            <v>1260290</v>
          </cell>
          <cell r="T113">
            <v>-1401650</v>
          </cell>
          <cell r="U113">
            <v>1293750</v>
          </cell>
          <cell r="V113">
            <v>0</v>
          </cell>
          <cell r="W113">
            <v>0.55352675438499088</v>
          </cell>
          <cell r="X113">
            <v>0</v>
          </cell>
          <cell r="Y113">
            <v>-1260290</v>
          </cell>
          <cell r="Z113">
            <v>-33460</v>
          </cell>
          <cell r="AA113">
            <v>-449486.12</v>
          </cell>
          <cell r="AC113">
            <v>-482946.12</v>
          </cell>
          <cell r="AD113">
            <v>2.0059588192140634</v>
          </cell>
        </row>
        <row r="114">
          <cell r="H114" t="str">
            <v>CBS</v>
          </cell>
          <cell r="I114" t="str">
            <v>LONG</v>
          </cell>
          <cell r="J114" t="str">
            <v>Ed Shapiro</v>
          </cell>
          <cell r="K114">
            <v>15.9375</v>
          </cell>
          <cell r="L114">
            <v>27.9375</v>
          </cell>
          <cell r="Q114">
            <v>29900</v>
          </cell>
          <cell r="R114">
            <v>179900</v>
          </cell>
          <cell r="S114">
            <v>472959.25</v>
          </cell>
          <cell r="T114">
            <v>2430459.25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-650217.48</v>
          </cell>
          <cell r="AC114">
            <v>-650217.48</v>
          </cell>
          <cell r="AD114">
            <v>2.700734997960319</v>
          </cell>
        </row>
        <row r="115">
          <cell r="H115" t="str">
            <v>CCAir Inc.</v>
          </cell>
          <cell r="I115" t="str">
            <v>LONG</v>
          </cell>
          <cell r="J115" t="str">
            <v>Paul Reeder</v>
          </cell>
          <cell r="K115">
            <v>4.0625</v>
          </cell>
          <cell r="L115">
            <v>3.375</v>
          </cell>
          <cell r="Q115">
            <v>685000</v>
          </cell>
          <cell r="R115">
            <v>713000</v>
          </cell>
          <cell r="S115">
            <v>1844463.19</v>
          </cell>
          <cell r="T115">
            <v>1963275.69</v>
          </cell>
          <cell r="U115">
            <v>2782812.5</v>
          </cell>
          <cell r="V115">
            <v>2406375</v>
          </cell>
          <cell r="W115">
            <v>1.1906173303860734</v>
          </cell>
          <cell r="X115">
            <v>1.0900759604079704</v>
          </cell>
          <cell r="Y115">
            <v>118812.5</v>
          </cell>
          <cell r="Z115">
            <v>-495250</v>
          </cell>
          <cell r="AC115">
            <v>-495250</v>
          </cell>
          <cell r="AD115">
            <v>2.057064057613228</v>
          </cell>
        </row>
        <row r="116">
          <cell r="H116" t="str">
            <v>Clear Channel Communications</v>
          </cell>
          <cell r="I116" t="str">
            <v>SHORT</v>
          </cell>
          <cell r="J116" t="str">
            <v>Ed Shapiro</v>
          </cell>
          <cell r="L116">
            <v>46</v>
          </cell>
          <cell r="R116">
            <v>81200</v>
          </cell>
          <cell r="T116">
            <v>956635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267031.06</v>
          </cell>
          <cell r="AC116">
            <v>267031.06</v>
          </cell>
          <cell r="AD116">
            <v>-1.1091367911001739</v>
          </cell>
        </row>
        <row r="117">
          <cell r="H117" t="str">
            <v>Centennial Technologies</v>
          </cell>
          <cell r="I117" t="str">
            <v>SHORT</v>
          </cell>
          <cell r="J117" t="str">
            <v>Bart Epker</v>
          </cell>
          <cell r="K117">
            <v>2.25</v>
          </cell>
          <cell r="L117">
            <v>0.82</v>
          </cell>
          <cell r="Q117">
            <v>-478000</v>
          </cell>
          <cell r="R117">
            <v>-478000</v>
          </cell>
          <cell r="S117">
            <v>-12683730.450000003</v>
          </cell>
          <cell r="T117">
            <v>-12683730.450000003</v>
          </cell>
          <cell r="U117">
            <v>-1075500</v>
          </cell>
          <cell r="V117">
            <v>-391960</v>
          </cell>
          <cell r="W117">
            <v>-0.46014919755830547</v>
          </cell>
          <cell r="X117">
            <v>-0.17755593930352007</v>
          </cell>
          <cell r="Y117">
            <v>0</v>
          </cell>
          <cell r="Z117">
            <v>683540</v>
          </cell>
          <cell r="AC117">
            <v>683540</v>
          </cell>
          <cell r="AD117">
            <v>-2.839142990289643</v>
          </cell>
        </row>
        <row r="118">
          <cell r="H118" t="str">
            <v>CENL 7/10/98 $3.568 OTC Calls</v>
          </cell>
          <cell r="I118" t="str">
            <v>LONG</v>
          </cell>
          <cell r="J118" t="str">
            <v>Bart Epker</v>
          </cell>
          <cell r="K118">
            <v>0</v>
          </cell>
          <cell r="L118">
            <v>2.8125</v>
          </cell>
          <cell r="Q118">
            <v>4780</v>
          </cell>
          <cell r="R118">
            <v>1300000</v>
          </cell>
          <cell r="S118">
            <v>525800</v>
          </cell>
          <cell r="T118">
            <v>10470093.75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-525800</v>
          </cell>
          <cell r="Z118">
            <v>525800</v>
          </cell>
          <cell r="AA118">
            <v>-47800</v>
          </cell>
          <cell r="AC118">
            <v>478000</v>
          </cell>
          <cell r="AD118">
            <v>-1.9854146785242259</v>
          </cell>
        </row>
        <row r="119">
          <cell r="H119" t="str">
            <v>CENL 1/15/99 $3.568 OTC Call</v>
          </cell>
          <cell r="I119" t="str">
            <v>LONG</v>
          </cell>
          <cell r="J119" t="str">
            <v>Bart Epker</v>
          </cell>
          <cell r="K119">
            <v>20.8125</v>
          </cell>
          <cell r="L119">
            <v>0</v>
          </cell>
          <cell r="Q119">
            <v>107150</v>
          </cell>
          <cell r="R119">
            <v>4780</v>
          </cell>
          <cell r="S119">
            <v>2402399.1</v>
          </cell>
          <cell r="T119">
            <v>535360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535360</v>
          </cell>
          <cell r="Z119">
            <v>-535360</v>
          </cell>
          <cell r="AA119">
            <v>-165642.85</v>
          </cell>
          <cell r="AC119">
            <v>-535360</v>
          </cell>
          <cell r="AD119">
            <v>2.2236644399471333</v>
          </cell>
        </row>
        <row r="120">
          <cell r="H120" t="str">
            <v>CENL 7/10/98 $3.568 OTC Puts</v>
          </cell>
          <cell r="I120" t="str">
            <v>SHORT</v>
          </cell>
          <cell r="J120" t="str">
            <v>Bart Epker</v>
          </cell>
          <cell r="K120">
            <v>1.3180000000000001</v>
          </cell>
          <cell r="L120">
            <v>20.25</v>
          </cell>
          <cell r="Q120">
            <v>-4780</v>
          </cell>
          <cell r="S120">
            <v>-478000</v>
          </cell>
          <cell r="U120">
            <v>-630004</v>
          </cell>
          <cell r="V120">
            <v>0</v>
          </cell>
          <cell r="W120">
            <v>-0.26954517439193182</v>
          </cell>
          <cell r="X120">
            <v>0</v>
          </cell>
          <cell r="Y120">
            <v>478000</v>
          </cell>
          <cell r="Z120">
            <v>152004</v>
          </cell>
          <cell r="AA120">
            <v>0</v>
          </cell>
          <cell r="AC120">
            <v>152004</v>
          </cell>
          <cell r="AD120">
            <v>-0.6313618677707038</v>
          </cell>
        </row>
        <row r="121">
          <cell r="H121" t="str">
            <v>CENL 1/15/99 $3.568 OTC Puts</v>
          </cell>
          <cell r="I121" t="str">
            <v>SHORT</v>
          </cell>
          <cell r="J121" t="str">
            <v>Bart Epker</v>
          </cell>
          <cell r="K121">
            <v>76.9375</v>
          </cell>
          <cell r="L121">
            <v>2.7480000000000002</v>
          </cell>
          <cell r="Q121">
            <v>76000</v>
          </cell>
          <cell r="R121">
            <v>-4780</v>
          </cell>
          <cell r="S121">
            <v>1281581.3500000001</v>
          </cell>
          <cell r="T121">
            <v>-478000</v>
          </cell>
          <cell r="U121">
            <v>0</v>
          </cell>
          <cell r="V121">
            <v>-1313544</v>
          </cell>
          <cell r="W121">
            <v>0</v>
          </cell>
          <cell r="X121">
            <v>-0.59502892830008924</v>
          </cell>
          <cell r="Y121">
            <v>-478000</v>
          </cell>
          <cell r="Z121">
            <v>-835544</v>
          </cell>
          <cell r="AC121">
            <v>-835544</v>
          </cell>
          <cell r="AD121">
            <v>3.4705048580603473</v>
          </cell>
        </row>
        <row r="122">
          <cell r="H122" t="str">
            <v>CHML 9/30/98 $42/28 OTC Calls</v>
          </cell>
          <cell r="I122" t="str">
            <v>SHORT</v>
          </cell>
          <cell r="J122" t="str">
            <v>Rick Downs</v>
          </cell>
          <cell r="K122">
            <v>3.1749999999999998</v>
          </cell>
          <cell r="L122">
            <v>38.375</v>
          </cell>
          <cell r="Q122">
            <v>-760</v>
          </cell>
          <cell r="R122">
            <v>-152000</v>
          </cell>
          <cell r="S122">
            <v>-425119.5</v>
          </cell>
          <cell r="T122">
            <v>-2017046.6</v>
          </cell>
          <cell r="U122">
            <v>-241300</v>
          </cell>
          <cell r="V122">
            <v>0</v>
          </cell>
          <cell r="W122">
            <v>-0.1032394247985301</v>
          </cell>
          <cell r="X122">
            <v>0</v>
          </cell>
          <cell r="Y122">
            <v>425119.5</v>
          </cell>
          <cell r="Z122">
            <v>-183819.5</v>
          </cell>
          <cell r="AA122">
            <v>425119.5</v>
          </cell>
          <cell r="AC122">
            <v>241300</v>
          </cell>
          <cell r="AD122">
            <v>-1.0022605898073131</v>
          </cell>
        </row>
        <row r="123">
          <cell r="H123" t="str">
            <v>Chantal Pharmaceuticals</v>
          </cell>
          <cell r="I123" t="str">
            <v>LONG</v>
          </cell>
          <cell r="J123" t="str">
            <v>Bart Epker</v>
          </cell>
          <cell r="K123">
            <v>6.25E-2</v>
          </cell>
          <cell r="L123">
            <v>6.25E-2</v>
          </cell>
          <cell r="Q123">
            <v>85000</v>
          </cell>
          <cell r="R123">
            <v>85000</v>
          </cell>
          <cell r="S123">
            <v>162653</v>
          </cell>
          <cell r="T123">
            <v>162653</v>
          </cell>
          <cell r="U123">
            <v>5312.5</v>
          </cell>
          <cell r="V123">
            <v>5312.5</v>
          </cell>
          <cell r="W123">
            <v>2.2729359479576922E-3</v>
          </cell>
          <cell r="X123">
            <v>2.4065361964229776E-3</v>
          </cell>
          <cell r="Y123">
            <v>0</v>
          </cell>
          <cell r="Z123">
            <v>0</v>
          </cell>
          <cell r="AC123">
            <v>0</v>
          </cell>
          <cell r="AD123">
            <v>0</v>
          </cell>
        </row>
        <row r="124">
          <cell r="H124" t="str">
            <v>Chantal Pharmaceuticals</v>
          </cell>
          <cell r="I124" t="str">
            <v>SHORT</v>
          </cell>
          <cell r="J124" t="str">
            <v>Bart Epker</v>
          </cell>
          <cell r="K124">
            <v>6.25E-2</v>
          </cell>
          <cell r="L124">
            <v>6.25E-2</v>
          </cell>
          <cell r="Q124">
            <v>-85000</v>
          </cell>
          <cell r="R124">
            <v>-85000</v>
          </cell>
          <cell r="S124">
            <v>-1401650</v>
          </cell>
          <cell r="T124">
            <v>-1401650</v>
          </cell>
          <cell r="U124">
            <v>-5312.5</v>
          </cell>
          <cell r="V124">
            <v>-5312.5</v>
          </cell>
          <cell r="W124">
            <v>-2.2729359479576922E-3</v>
          </cell>
          <cell r="X124">
            <v>-2.4065361964229776E-3</v>
          </cell>
          <cell r="Y124">
            <v>0</v>
          </cell>
          <cell r="Z124">
            <v>0</v>
          </cell>
          <cell r="AC124">
            <v>0</v>
          </cell>
          <cell r="AD124">
            <v>0</v>
          </cell>
        </row>
        <row r="125">
          <cell r="H125" t="str">
            <v>Carmike</v>
          </cell>
          <cell r="I125" t="str">
            <v>SHORT</v>
          </cell>
          <cell r="J125" t="str">
            <v>Ed Shapiro</v>
          </cell>
          <cell r="K125">
            <v>26.9375</v>
          </cell>
          <cell r="L125">
            <v>18.6875</v>
          </cell>
          <cell r="Q125">
            <v>-40000</v>
          </cell>
          <cell r="R125">
            <v>-105000</v>
          </cell>
          <cell r="S125">
            <v>-1249146.6599999999</v>
          </cell>
          <cell r="T125">
            <v>-2771233.3</v>
          </cell>
          <cell r="U125">
            <v>-1077500</v>
          </cell>
          <cell r="V125">
            <v>-1962187.5</v>
          </cell>
          <cell r="W125">
            <v>-0.46100489109165432</v>
          </cell>
          <cell r="X125">
            <v>-0.88886122219646335</v>
          </cell>
          <cell r="Y125">
            <v>-1522086.64</v>
          </cell>
          <cell r="Z125">
            <v>637399.14</v>
          </cell>
          <cell r="AC125">
            <v>637399.14</v>
          </cell>
          <cell r="AD125">
            <v>-2.6474929050935527</v>
          </cell>
        </row>
        <row r="126">
          <cell r="H126" t="str">
            <v>CKE Restaurants</v>
          </cell>
          <cell r="I126" t="str">
            <v>SHORT</v>
          </cell>
          <cell r="J126" t="str">
            <v>Rick Downs</v>
          </cell>
          <cell r="K126">
            <v>41.25</v>
          </cell>
          <cell r="L126">
            <v>26.3125</v>
          </cell>
          <cell r="Q126">
            <v>-80000</v>
          </cell>
          <cell r="R126">
            <v>-120000</v>
          </cell>
          <cell r="S126">
            <v>-3368053.83</v>
          </cell>
          <cell r="T126">
            <v>-2190687.5</v>
          </cell>
          <cell r="U126">
            <v>-3300000</v>
          </cell>
          <cell r="V126">
            <v>0</v>
          </cell>
          <cell r="W126">
            <v>-1.411894330025484</v>
          </cell>
          <cell r="X126">
            <v>0</v>
          </cell>
          <cell r="Y126">
            <v>3368053.83</v>
          </cell>
          <cell r="Z126">
            <v>-68053.829999999609</v>
          </cell>
          <cell r="AA126">
            <v>1270669.5900000001</v>
          </cell>
          <cell r="AC126">
            <v>1202615.76</v>
          </cell>
          <cell r="AD126">
            <v>-4.9951694195158343</v>
          </cell>
        </row>
        <row r="127">
          <cell r="H127" t="str">
            <v>Complete Management Inc</v>
          </cell>
          <cell r="I127" t="str">
            <v>LONG</v>
          </cell>
          <cell r="J127" t="str">
            <v>Bart Epker</v>
          </cell>
          <cell r="K127">
            <v>3.9375</v>
          </cell>
          <cell r="L127">
            <v>0.6875</v>
          </cell>
          <cell r="Q127">
            <v>50000</v>
          </cell>
          <cell r="R127">
            <v>50000</v>
          </cell>
          <cell r="S127">
            <v>290500</v>
          </cell>
          <cell r="T127">
            <v>290500</v>
          </cell>
          <cell r="U127">
            <v>196875</v>
          </cell>
          <cell r="V127">
            <v>34375</v>
          </cell>
          <cell r="W127">
            <v>8.4232332189020362E-2</v>
          </cell>
          <cell r="X127">
            <v>1.5571704800383975E-2</v>
          </cell>
          <cell r="Y127">
            <v>0</v>
          </cell>
          <cell r="Z127">
            <v>-162500</v>
          </cell>
          <cell r="AC127">
            <v>-162500</v>
          </cell>
          <cell r="AD127">
            <v>0.67495791895436541</v>
          </cell>
        </row>
        <row r="128">
          <cell r="H128" t="str">
            <v>Complete Management Inc</v>
          </cell>
          <cell r="I128" t="str">
            <v>SHORT</v>
          </cell>
          <cell r="J128" t="str">
            <v>Bart Epker</v>
          </cell>
          <cell r="K128">
            <v>3.9375</v>
          </cell>
          <cell r="L128">
            <v>0.6875</v>
          </cell>
          <cell r="Q128">
            <v>-50000</v>
          </cell>
          <cell r="R128">
            <v>-50000</v>
          </cell>
          <cell r="S128">
            <v>-903219.79</v>
          </cell>
          <cell r="T128">
            <v>-903219.79</v>
          </cell>
          <cell r="U128">
            <v>-196875</v>
          </cell>
          <cell r="V128">
            <v>-34375</v>
          </cell>
          <cell r="W128">
            <v>-8.4232332189020362E-2</v>
          </cell>
          <cell r="X128">
            <v>-1.5571704800383975E-2</v>
          </cell>
          <cell r="Y128">
            <v>0</v>
          </cell>
          <cell r="Z128">
            <v>162500</v>
          </cell>
          <cell r="AC128">
            <v>162500</v>
          </cell>
          <cell r="AD128">
            <v>-0.67495791895436541</v>
          </cell>
        </row>
        <row r="129">
          <cell r="H129" t="str">
            <v>Condor Tech Solutions</v>
          </cell>
          <cell r="I129" t="str">
            <v>LONG</v>
          </cell>
          <cell r="J129" t="str">
            <v>Bart Epker</v>
          </cell>
          <cell r="K129">
            <v>14.75</v>
          </cell>
          <cell r="L129">
            <v>13.25</v>
          </cell>
          <cell r="Q129">
            <v>300000</v>
          </cell>
          <cell r="R129">
            <v>427000</v>
          </cell>
          <cell r="S129">
            <v>4235405</v>
          </cell>
          <cell r="T129">
            <v>5854565.75</v>
          </cell>
          <cell r="U129">
            <v>4425000</v>
          </cell>
          <cell r="V129">
            <v>5657750</v>
          </cell>
          <cell r="W129">
            <v>1.8932219425341716</v>
          </cell>
          <cell r="X129">
            <v>2.5629327369999251</v>
          </cell>
          <cell r="Y129">
            <v>1619160.75</v>
          </cell>
          <cell r="Z129">
            <v>-386410.75</v>
          </cell>
          <cell r="AC129">
            <v>-386410.75</v>
          </cell>
          <cell r="AD129">
            <v>1.6049907426559726</v>
          </cell>
        </row>
        <row r="130">
          <cell r="H130" t="str">
            <v>Canadian Natural Resources</v>
          </cell>
          <cell r="I130" t="str">
            <v>LONG</v>
          </cell>
          <cell r="J130" t="str">
            <v>Paul Reeder</v>
          </cell>
          <cell r="K130">
            <v>17.179099999999998</v>
          </cell>
          <cell r="L130">
            <v>1.2500000000000001E-2</v>
          </cell>
          <cell r="Q130">
            <v>325000</v>
          </cell>
          <cell r="R130">
            <v>1300</v>
          </cell>
          <cell r="S130">
            <v>6199330</v>
          </cell>
          <cell r="T130">
            <v>130</v>
          </cell>
          <cell r="U130">
            <v>5583207.4999999991</v>
          </cell>
          <cell r="V130">
            <v>0</v>
          </cell>
          <cell r="W130">
            <v>2.3887572765471989</v>
          </cell>
          <cell r="X130">
            <v>0</v>
          </cell>
          <cell r="Y130">
            <v>-6199330</v>
          </cell>
          <cell r="Z130">
            <v>616122.50000000093</v>
          </cell>
          <cell r="AA130">
            <v>-1524689.12</v>
          </cell>
          <cell r="AC130">
            <v>-908566.61999999895</v>
          </cell>
          <cell r="AD130">
            <v>3.7738106773329299</v>
          </cell>
        </row>
        <row r="131">
          <cell r="H131" t="str">
            <v>Cree Research</v>
          </cell>
          <cell r="I131" t="str">
            <v>LONG</v>
          </cell>
          <cell r="J131" t="str">
            <v>Bart Epker</v>
          </cell>
          <cell r="K131">
            <v>15</v>
          </cell>
          <cell r="L131">
            <v>25.25</v>
          </cell>
          <cell r="Q131">
            <v>76000</v>
          </cell>
          <cell r="R131">
            <v>76000</v>
          </cell>
          <cell r="S131">
            <v>1281581.3500000001</v>
          </cell>
          <cell r="T131">
            <v>1281581.3500000001</v>
          </cell>
          <cell r="U131">
            <v>1140000</v>
          </cell>
          <cell r="V131">
            <v>1919000</v>
          </cell>
          <cell r="W131">
            <v>0.48774531400880361</v>
          </cell>
          <cell r="X131">
            <v>0.86929749852907179</v>
          </cell>
          <cell r="Y131">
            <v>0</v>
          </cell>
          <cell r="Z131">
            <v>779000</v>
          </cell>
          <cell r="AC131">
            <v>779000</v>
          </cell>
          <cell r="AD131">
            <v>-3.2356444237873894</v>
          </cell>
        </row>
        <row r="132">
          <cell r="H132" t="str">
            <v>Cree Research</v>
          </cell>
          <cell r="I132" t="str">
            <v>SHORT</v>
          </cell>
          <cell r="J132" t="str">
            <v>Bart Epker</v>
          </cell>
          <cell r="K132">
            <v>15</v>
          </cell>
          <cell r="L132">
            <v>25.25</v>
          </cell>
          <cell r="Q132">
            <v>-76000</v>
          </cell>
          <cell r="R132">
            <v>-76000</v>
          </cell>
          <cell r="S132">
            <v>-2017046.6</v>
          </cell>
          <cell r="T132">
            <v>-2017046.6</v>
          </cell>
          <cell r="U132">
            <v>-1140000</v>
          </cell>
          <cell r="V132">
            <v>-1919000</v>
          </cell>
          <cell r="W132">
            <v>-0.48774531400880361</v>
          </cell>
          <cell r="X132">
            <v>-0.86929749852907179</v>
          </cell>
          <cell r="Y132">
            <v>0</v>
          </cell>
          <cell r="Z132">
            <v>-779000</v>
          </cell>
          <cell r="AA132">
            <v>171961.73</v>
          </cell>
          <cell r="AC132">
            <v>-779000</v>
          </cell>
          <cell r="AD132">
            <v>3.2356444237873894</v>
          </cell>
        </row>
        <row r="133">
          <cell r="H133" t="str">
            <v>Crossman Communities</v>
          </cell>
          <cell r="I133" t="str">
            <v>LONG</v>
          </cell>
          <cell r="J133" t="str">
            <v>Paul Reeder</v>
          </cell>
          <cell r="K133">
            <v>30.375</v>
          </cell>
          <cell r="L133">
            <v>22.75</v>
          </cell>
          <cell r="Q133">
            <v>99000</v>
          </cell>
          <cell r="R133">
            <v>99000</v>
          </cell>
          <cell r="S133">
            <v>383125</v>
          </cell>
          <cell r="T133">
            <v>383125</v>
          </cell>
          <cell r="U133">
            <v>3007125</v>
          </cell>
          <cell r="V133">
            <v>2252250</v>
          </cell>
          <cell r="W133">
            <v>1.2865887082357224</v>
          </cell>
          <cell r="X133">
            <v>1.020258098521158</v>
          </cell>
          <cell r="Y133">
            <v>0</v>
          </cell>
          <cell r="Z133">
            <v>-754875</v>
          </cell>
          <cell r="AA133">
            <v>777430.71999999881</v>
          </cell>
          <cell r="AC133">
            <v>-754875</v>
          </cell>
          <cell r="AD133">
            <v>3.1354391327426256</v>
          </cell>
        </row>
        <row r="134">
          <cell r="H134" t="str">
            <v>Crossman Communities</v>
          </cell>
          <cell r="I134" t="str">
            <v>SHORT</v>
          </cell>
          <cell r="J134" t="str">
            <v>Paul Reeder</v>
          </cell>
          <cell r="K134">
            <v>30.375</v>
          </cell>
          <cell r="L134">
            <v>22.75</v>
          </cell>
          <cell r="Q134">
            <v>-99000</v>
          </cell>
          <cell r="R134">
            <v>-99000</v>
          </cell>
          <cell r="S134">
            <v>-1358075</v>
          </cell>
          <cell r="T134">
            <v>-1358075</v>
          </cell>
          <cell r="U134">
            <v>-3007125</v>
          </cell>
          <cell r="V134">
            <v>-2252250</v>
          </cell>
          <cell r="W134">
            <v>-1.2865887082357224</v>
          </cell>
          <cell r="X134">
            <v>-1.020258098521158</v>
          </cell>
          <cell r="Y134">
            <v>0</v>
          </cell>
          <cell r="Z134">
            <v>754875</v>
          </cell>
          <cell r="AA134">
            <v>-106018.95</v>
          </cell>
          <cell r="AC134">
            <v>754875</v>
          </cell>
          <cell r="AD134">
            <v>-3.1354391327426256</v>
          </cell>
        </row>
        <row r="135">
          <cell r="H135" t="str">
            <v>Casino Data Systems</v>
          </cell>
          <cell r="I135" t="str">
            <v>LONG</v>
          </cell>
          <cell r="J135" t="str">
            <v>Rick Downs</v>
          </cell>
          <cell r="K135">
            <v>2.6875</v>
          </cell>
          <cell r="L135">
            <v>1.9375</v>
          </cell>
          <cell r="Q135">
            <v>120000</v>
          </cell>
          <cell r="R135">
            <v>120000</v>
          </cell>
          <cell r="S135">
            <v>1334484.5</v>
          </cell>
          <cell r="T135">
            <v>1334484.5</v>
          </cell>
          <cell r="U135">
            <v>322500</v>
          </cell>
          <cell r="V135">
            <v>232500</v>
          </cell>
          <cell r="W135">
            <v>0.13798058225249049</v>
          </cell>
          <cell r="X135">
            <v>0.10532134883168796</v>
          </cell>
          <cell r="Y135">
            <v>0</v>
          </cell>
          <cell r="Z135">
            <v>-90000</v>
          </cell>
          <cell r="AA135">
            <v>0</v>
          </cell>
          <cell r="AC135">
            <v>-90000</v>
          </cell>
          <cell r="AD135">
            <v>0.37382284742087935</v>
          </cell>
        </row>
        <row r="136">
          <cell r="H136" t="str">
            <v>Casino Data Systems</v>
          </cell>
          <cell r="I136" t="str">
            <v>SHORT</v>
          </cell>
          <cell r="J136" t="str">
            <v>Rick Downs</v>
          </cell>
          <cell r="K136">
            <v>2.6875</v>
          </cell>
          <cell r="L136">
            <v>1.9375</v>
          </cell>
          <cell r="Q136">
            <v>-120000</v>
          </cell>
          <cell r="R136">
            <v>-120000</v>
          </cell>
          <cell r="S136">
            <v>-2190687.5</v>
          </cell>
          <cell r="T136">
            <v>-2190687.5</v>
          </cell>
          <cell r="U136">
            <v>-322500</v>
          </cell>
          <cell r="V136">
            <v>-232500</v>
          </cell>
          <cell r="W136">
            <v>-0.13798058225249049</v>
          </cell>
          <cell r="X136">
            <v>-0.10532134883168796</v>
          </cell>
          <cell r="Y136">
            <v>0</v>
          </cell>
          <cell r="Z136">
            <v>90000</v>
          </cell>
          <cell r="AC136">
            <v>90000</v>
          </cell>
          <cell r="AD136">
            <v>-0.37382284742087935</v>
          </cell>
        </row>
        <row r="137">
          <cell r="H137" t="str">
            <v>Conversion Industries Inc.</v>
          </cell>
          <cell r="I137" t="str">
            <v>LONG</v>
          </cell>
          <cell r="J137" t="str">
            <v>Bart Epker</v>
          </cell>
          <cell r="K137">
            <v>0.01</v>
          </cell>
          <cell r="L137">
            <v>0.01</v>
          </cell>
          <cell r="Q137">
            <v>1300</v>
          </cell>
          <cell r="R137">
            <v>1300</v>
          </cell>
          <cell r="S137">
            <v>130</v>
          </cell>
          <cell r="T137">
            <v>130</v>
          </cell>
          <cell r="U137">
            <v>13</v>
          </cell>
          <cell r="V137">
            <v>13</v>
          </cell>
          <cell r="W137">
            <v>5.5620079667670584E-6</v>
          </cell>
          <cell r="X137">
            <v>5.8889356335997565E-6</v>
          </cell>
          <cell r="Y137">
            <v>0</v>
          </cell>
          <cell r="Z137">
            <v>0</v>
          </cell>
          <cell r="AC137">
            <v>0</v>
          </cell>
          <cell r="AD137">
            <v>0</v>
          </cell>
        </row>
        <row r="138">
          <cell r="H138" t="str">
            <v>Conversion Industries Inc.</v>
          </cell>
          <cell r="I138" t="str">
            <v>SHORT</v>
          </cell>
          <cell r="J138" t="str">
            <v>Bart Epker</v>
          </cell>
          <cell r="K138">
            <v>0.01</v>
          </cell>
          <cell r="L138">
            <v>0.01</v>
          </cell>
          <cell r="Q138">
            <v>-35200</v>
          </cell>
          <cell r="R138">
            <v>-35200</v>
          </cell>
          <cell r="S138">
            <v>-935986.33</v>
          </cell>
          <cell r="T138">
            <v>-935986.33</v>
          </cell>
          <cell r="U138">
            <v>-352</v>
          </cell>
          <cell r="V138">
            <v>-352</v>
          </cell>
          <cell r="W138">
            <v>-1.5060206186938497E-4</v>
          </cell>
          <cell r="X138">
            <v>-1.5945425715593189E-4</v>
          </cell>
          <cell r="Y138">
            <v>0</v>
          </cell>
          <cell r="Z138">
            <v>0</v>
          </cell>
          <cell r="AB138">
            <v>23305.5</v>
          </cell>
          <cell r="AC138">
            <v>0</v>
          </cell>
          <cell r="AD138">
            <v>0</v>
          </cell>
        </row>
        <row r="139">
          <cell r="H139" t="str">
            <v>Canwest Global Commun.</v>
          </cell>
          <cell r="I139" t="str">
            <v>LONG</v>
          </cell>
          <cell r="J139" t="str">
            <v>Ed Shapiro</v>
          </cell>
          <cell r="K139">
            <v>16.0625</v>
          </cell>
          <cell r="L139">
            <v>11.6875</v>
          </cell>
          <cell r="Q139">
            <v>500000</v>
          </cell>
          <cell r="R139">
            <v>150000</v>
          </cell>
          <cell r="S139">
            <v>8519098.5300000012</v>
          </cell>
          <cell r="T139">
            <v>2405800</v>
          </cell>
          <cell r="U139">
            <v>8031250</v>
          </cell>
          <cell r="V139">
            <v>1753125</v>
          </cell>
          <cell r="W139">
            <v>3.4361443448536875</v>
          </cell>
          <cell r="X139">
            <v>0.79415694481958266</v>
          </cell>
          <cell r="Y139">
            <v>-6125669.2200000016</v>
          </cell>
          <cell r="Z139">
            <v>-164826.46999999881</v>
          </cell>
          <cell r="AA139">
            <v>-1799692.91</v>
          </cell>
          <cell r="AB139">
            <v>12370.69</v>
          </cell>
          <cell r="AC139">
            <v>-1952148.69</v>
          </cell>
          <cell r="AD139">
            <v>8.1084197987193232</v>
          </cell>
        </row>
        <row r="140">
          <cell r="H140" t="str">
            <v>CWG 20 month $12 3/8 Swap</v>
          </cell>
          <cell r="I140" t="str">
            <v>LONG</v>
          </cell>
          <cell r="J140" t="str">
            <v>Ed Shapiro</v>
          </cell>
          <cell r="L140">
            <v>11.6875</v>
          </cell>
          <cell r="R140">
            <v>350000</v>
          </cell>
          <cell r="T140">
            <v>4331250</v>
          </cell>
          <cell r="U140">
            <v>0</v>
          </cell>
          <cell r="V140">
            <v>4090625</v>
          </cell>
          <cell r="W140">
            <v>0</v>
          </cell>
          <cell r="X140">
            <v>1.8530328712456929</v>
          </cell>
          <cell r="Y140">
            <v>4331250</v>
          </cell>
          <cell r="Z140">
            <v>-240625</v>
          </cell>
          <cell r="AC140">
            <v>-240625</v>
          </cell>
          <cell r="AD140">
            <v>0.99945691845165652</v>
          </cell>
        </row>
        <row r="141">
          <cell r="H141" t="str">
            <v>DDL Electronics</v>
          </cell>
          <cell r="I141" t="str">
            <v>LONG</v>
          </cell>
          <cell r="J141" t="str">
            <v>Bart Epker</v>
          </cell>
          <cell r="K141">
            <v>0.8125</v>
          </cell>
          <cell r="L141">
            <v>5.8125</v>
          </cell>
          <cell r="Q141">
            <v>1000000</v>
          </cell>
          <cell r="R141">
            <v>1220300</v>
          </cell>
          <cell r="S141">
            <v>750000</v>
          </cell>
          <cell r="T141">
            <v>10760262.199999999</v>
          </cell>
          <cell r="U141">
            <v>812500</v>
          </cell>
          <cell r="V141">
            <v>0</v>
          </cell>
          <cell r="W141">
            <v>0.34762549792294112</v>
          </cell>
          <cell r="X141">
            <v>0</v>
          </cell>
          <cell r="Y141">
            <v>-750000</v>
          </cell>
          <cell r="Z141">
            <v>-62500</v>
          </cell>
          <cell r="AC141">
            <v>-62500</v>
          </cell>
          <cell r="AD141">
            <v>0.25959919959783284</v>
          </cell>
        </row>
        <row r="142">
          <cell r="H142" t="str">
            <v>Dell Computer</v>
          </cell>
          <cell r="I142" t="str">
            <v>SHORT</v>
          </cell>
          <cell r="J142" t="str">
            <v>Bart Epker</v>
          </cell>
          <cell r="K142">
            <v>9.5625</v>
          </cell>
          <cell r="L142">
            <v>65.625</v>
          </cell>
          <cell r="Q142">
            <v>10000</v>
          </cell>
          <cell r="R142">
            <v>-25000</v>
          </cell>
          <cell r="S142">
            <v>80781</v>
          </cell>
          <cell r="T142">
            <v>-1561025.41</v>
          </cell>
          <cell r="U142">
            <v>0</v>
          </cell>
          <cell r="V142">
            <v>-1640625</v>
          </cell>
          <cell r="W142">
            <v>0</v>
          </cell>
          <cell r="X142">
            <v>-0.74319500183650777</v>
          </cell>
          <cell r="Y142">
            <v>-1561025.41</v>
          </cell>
          <cell r="Z142">
            <v>-79599.590000000084</v>
          </cell>
          <cell r="AA142">
            <v>14215.83</v>
          </cell>
          <cell r="AC142">
            <v>-79599.590000000084</v>
          </cell>
          <cell r="AD142">
            <v>0.33062383763705094</v>
          </cell>
        </row>
        <row r="143">
          <cell r="H143" t="str">
            <v>Echostar</v>
          </cell>
          <cell r="I143" t="str">
            <v>LONG</v>
          </cell>
          <cell r="J143" t="str">
            <v>Ed Shapiro</v>
          </cell>
          <cell r="K143">
            <v>24.0625</v>
          </cell>
          <cell r="L143">
            <v>27</v>
          </cell>
          <cell r="Q143">
            <v>280000</v>
          </cell>
          <cell r="R143">
            <v>350000</v>
          </cell>
          <cell r="S143">
            <v>5583754.4800000004</v>
          </cell>
          <cell r="T143">
            <v>7197083.3000000007</v>
          </cell>
          <cell r="U143">
            <v>6737500</v>
          </cell>
          <cell r="V143">
            <v>9450000</v>
          </cell>
          <cell r="W143">
            <v>2.8826175904686968</v>
          </cell>
          <cell r="X143">
            <v>4.2808032105782852</v>
          </cell>
          <cell r="Y143">
            <v>1613328.82</v>
          </cell>
          <cell r="Z143">
            <v>1099171.18</v>
          </cell>
          <cell r="AA143">
            <v>-9242.66</v>
          </cell>
          <cell r="AC143">
            <v>1089928.52</v>
          </cell>
          <cell r="AD143">
            <v>-4.5271131425736089</v>
          </cell>
        </row>
        <row r="144">
          <cell r="H144" t="str">
            <v>DELL Oct 1998 60 Call</v>
          </cell>
          <cell r="I144" t="str">
            <v>SHORT</v>
          </cell>
          <cell r="J144" t="str">
            <v>Bart Epker</v>
          </cell>
          <cell r="K144">
            <v>1.1875</v>
          </cell>
          <cell r="L144">
            <v>1.125</v>
          </cell>
          <cell r="Q144">
            <v>-70000</v>
          </cell>
          <cell r="R144">
            <v>-70000</v>
          </cell>
          <cell r="S144">
            <v>-1459038.11</v>
          </cell>
          <cell r="T144">
            <v>-1459038.11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99246.66</v>
          </cell>
          <cell r="AC144">
            <v>99246.66</v>
          </cell>
          <cell r="AD144">
            <v>-0.41222965598013206</v>
          </cell>
        </row>
        <row r="145">
          <cell r="H145" t="str">
            <v>Endocare</v>
          </cell>
          <cell r="I145" t="str">
            <v>LONG</v>
          </cell>
          <cell r="J145" t="str">
            <v>Bart Epker</v>
          </cell>
          <cell r="K145">
            <v>2.9375</v>
          </cell>
          <cell r="L145">
            <v>2.125</v>
          </cell>
          <cell r="Q145">
            <v>328100</v>
          </cell>
          <cell r="R145">
            <v>260800</v>
          </cell>
          <cell r="S145">
            <v>1134349.25</v>
          </cell>
          <cell r="T145">
            <v>896362.5</v>
          </cell>
          <cell r="U145">
            <v>963793.75</v>
          </cell>
          <cell r="V145">
            <v>554200</v>
          </cell>
          <cell r="W145">
            <v>0.41235603967848444</v>
          </cell>
          <cell r="X145">
            <v>0.25104985601084506</v>
          </cell>
          <cell r="Y145">
            <v>-237986.75</v>
          </cell>
          <cell r="Z145">
            <v>-171607</v>
          </cell>
          <cell r="AA145">
            <v>-72365.67</v>
          </cell>
          <cell r="AC145">
            <v>-243972.67</v>
          </cell>
          <cell r="AD145">
            <v>1.0133617576919394</v>
          </cell>
        </row>
        <row r="146">
          <cell r="H146" t="str">
            <v>American Media</v>
          </cell>
          <cell r="I146" t="str">
            <v>LONG</v>
          </cell>
          <cell r="J146" t="str">
            <v>Paul Reeder</v>
          </cell>
          <cell r="K146">
            <v>6.625</v>
          </cell>
          <cell r="L146">
            <v>4.9375</v>
          </cell>
          <cell r="Q146">
            <v>422600</v>
          </cell>
          <cell r="R146">
            <v>8000</v>
          </cell>
          <cell r="S146">
            <v>2044431.7</v>
          </cell>
          <cell r="T146">
            <v>24320.000000000233</v>
          </cell>
          <cell r="U146">
            <v>2799725</v>
          </cell>
          <cell r="V146">
            <v>39500</v>
          </cell>
          <cell r="W146">
            <v>1.197853288827454</v>
          </cell>
          <cell r="X146">
            <v>1.7893304425168493E-2</v>
          </cell>
          <cell r="Y146">
            <v>-2020111.7</v>
          </cell>
          <cell r="Z146">
            <v>-740113.3</v>
          </cell>
          <cell r="AA146">
            <v>359853.33</v>
          </cell>
          <cell r="AC146">
            <v>-380259.97</v>
          </cell>
          <cell r="AD146">
            <v>1.579442941617536</v>
          </cell>
        </row>
        <row r="147">
          <cell r="H147" t="str">
            <v>American Media</v>
          </cell>
          <cell r="I147" t="str">
            <v>SHORT</v>
          </cell>
          <cell r="J147" t="str">
            <v>Paul Reeder</v>
          </cell>
          <cell r="K147">
            <v>6.625</v>
          </cell>
          <cell r="L147">
            <v>4.9375</v>
          </cell>
          <cell r="Q147">
            <v>-215000</v>
          </cell>
          <cell r="R147">
            <v>-8000</v>
          </cell>
          <cell r="S147">
            <v>-3046968.91</v>
          </cell>
          <cell r="T147">
            <v>-46053.65</v>
          </cell>
          <cell r="U147">
            <v>0</v>
          </cell>
          <cell r="V147">
            <v>-39500</v>
          </cell>
          <cell r="W147">
            <v>0</v>
          </cell>
          <cell r="X147">
            <v>-1.7893304425168493E-2</v>
          </cell>
          <cell r="Y147">
            <v>-46053.65</v>
          </cell>
          <cell r="Z147">
            <v>6553.65</v>
          </cell>
          <cell r="AC147">
            <v>6553.65</v>
          </cell>
          <cell r="AD147">
            <v>-2.7221156711109404E-2</v>
          </cell>
        </row>
        <row r="148">
          <cell r="H148" t="str">
            <v>Envirosource</v>
          </cell>
          <cell r="I148" t="str">
            <v>LONG</v>
          </cell>
          <cell r="J148" t="str">
            <v>Chris Argyrople</v>
          </cell>
          <cell r="K148">
            <v>17.0625</v>
          </cell>
          <cell r="L148">
            <v>4.125</v>
          </cell>
          <cell r="R148">
            <v>22785</v>
          </cell>
          <cell r="T148">
            <v>516746.69</v>
          </cell>
          <cell r="U148">
            <v>0</v>
          </cell>
          <cell r="V148">
            <v>93988.125</v>
          </cell>
          <cell r="W148">
            <v>0</v>
          </cell>
          <cell r="X148">
            <v>4.2576155265209858E-2</v>
          </cell>
          <cell r="Y148">
            <v>516746.69</v>
          </cell>
          <cell r="Z148">
            <v>-422758.565</v>
          </cell>
          <cell r="AA148">
            <v>-107755.79</v>
          </cell>
          <cell r="AC148">
            <v>-530514.35499999998</v>
          </cell>
          <cell r="AD148">
            <v>2.203537630930569</v>
          </cell>
        </row>
        <row r="149">
          <cell r="H149" t="str">
            <v>Envirosource</v>
          </cell>
          <cell r="I149" t="str">
            <v>LONG</v>
          </cell>
          <cell r="J149" t="str">
            <v>Chris Argyrople</v>
          </cell>
          <cell r="K149">
            <v>17.5</v>
          </cell>
          <cell r="L149">
            <v>7.125</v>
          </cell>
          <cell r="Q149">
            <v>29285</v>
          </cell>
          <cell r="R149">
            <v>-255000</v>
          </cell>
          <cell r="S149">
            <v>698750</v>
          </cell>
          <cell r="T149">
            <v>-3470553.2</v>
          </cell>
          <cell r="U149">
            <v>512487.5</v>
          </cell>
          <cell r="V149">
            <v>0</v>
          </cell>
          <cell r="W149">
            <v>0.219266119836041</v>
          </cell>
          <cell r="X149">
            <v>0</v>
          </cell>
          <cell r="Y149">
            <v>-698750</v>
          </cell>
          <cell r="Z149">
            <v>186262.5</v>
          </cell>
          <cell r="AA149">
            <v>131330</v>
          </cell>
          <cell r="AC149">
            <v>186262.5</v>
          </cell>
          <cell r="AD149">
            <v>-0.77365753464146159</v>
          </cell>
        </row>
        <row r="150">
          <cell r="H150" t="str">
            <v>Envoy Corp.</v>
          </cell>
          <cell r="I150" t="str">
            <v>LONG</v>
          </cell>
          <cell r="J150" t="str">
            <v>Bart Epker</v>
          </cell>
          <cell r="K150">
            <v>47.375</v>
          </cell>
          <cell r="L150">
            <v>29.5</v>
          </cell>
          <cell r="Q150">
            <v>170000</v>
          </cell>
          <cell r="R150">
            <v>170000</v>
          </cell>
          <cell r="S150">
            <v>1301563.5</v>
          </cell>
          <cell r="T150">
            <v>1301563.5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-1794943.46</v>
          </cell>
          <cell r="AC150">
            <v>-1794943.46</v>
          </cell>
          <cell r="AD150">
            <v>7.455454168629835</v>
          </cell>
        </row>
        <row r="151">
          <cell r="H151" t="str">
            <v>ENVY Swap, $52.25 2/24/2000</v>
          </cell>
          <cell r="I151" t="str">
            <v>SHORT</v>
          </cell>
          <cell r="J151" t="str">
            <v>Bart Epker</v>
          </cell>
          <cell r="K151">
            <v>47.375</v>
          </cell>
          <cell r="L151">
            <v>42.8125</v>
          </cell>
          <cell r="Q151">
            <v>-600000</v>
          </cell>
          <cell r="R151">
            <v>500000</v>
          </cell>
          <cell r="S151">
            <v>-31350000</v>
          </cell>
          <cell r="T151">
            <v>13579747.010000002</v>
          </cell>
          <cell r="U151">
            <v>-28425000</v>
          </cell>
          <cell r="V151">
            <v>0</v>
          </cell>
          <cell r="W151">
            <v>-12.161544342719511</v>
          </cell>
          <cell r="X151">
            <v>0</v>
          </cell>
          <cell r="Y151">
            <v>31350000</v>
          </cell>
          <cell r="Z151">
            <v>-2925000</v>
          </cell>
          <cell r="AA151">
            <v>16966675</v>
          </cell>
          <cell r="AB151">
            <v>9000.0000000000146</v>
          </cell>
          <cell r="AC151">
            <v>14041675</v>
          </cell>
          <cell r="AD151">
            <v>-58.323321456206401</v>
          </cell>
        </row>
        <row r="152">
          <cell r="H152" t="str">
            <v>Employee Solutions Inc.</v>
          </cell>
          <cell r="I152" t="str">
            <v>LONG</v>
          </cell>
          <cell r="J152" t="str">
            <v>Bart Epker</v>
          </cell>
          <cell r="K152">
            <v>3.8125</v>
          </cell>
          <cell r="L152">
            <v>2</v>
          </cell>
          <cell r="Q152">
            <v>70000</v>
          </cell>
          <cell r="R152">
            <v>70000</v>
          </cell>
          <cell r="S152">
            <v>761250</v>
          </cell>
          <cell r="T152">
            <v>761250</v>
          </cell>
          <cell r="U152">
            <v>266875</v>
          </cell>
          <cell r="V152">
            <v>140000</v>
          </cell>
          <cell r="W152">
            <v>0.11418160585622758</v>
          </cell>
          <cell r="X152">
            <v>6.3419306823381996E-2</v>
          </cell>
          <cell r="Y152">
            <v>0</v>
          </cell>
          <cell r="Z152">
            <v>-126875</v>
          </cell>
          <cell r="AC152">
            <v>-126875</v>
          </cell>
          <cell r="AD152">
            <v>0.5269863751836007</v>
          </cell>
        </row>
        <row r="153">
          <cell r="H153" t="str">
            <v>Employee Solutions Inc.</v>
          </cell>
          <cell r="I153" t="str">
            <v>SHORT</v>
          </cell>
          <cell r="J153" t="str">
            <v>Bart Epker</v>
          </cell>
          <cell r="K153">
            <v>3.8125</v>
          </cell>
          <cell r="L153">
            <v>2</v>
          </cell>
          <cell r="Q153">
            <v>-70000</v>
          </cell>
          <cell r="R153">
            <v>-70000</v>
          </cell>
          <cell r="S153">
            <v>-1459038.11</v>
          </cell>
          <cell r="T153">
            <v>-1459038.11</v>
          </cell>
          <cell r="U153">
            <v>-266875</v>
          </cell>
          <cell r="V153">
            <v>-140000</v>
          </cell>
          <cell r="W153">
            <v>-0.11418160585622758</v>
          </cell>
          <cell r="X153">
            <v>-6.3419306823381996E-2</v>
          </cell>
          <cell r="Y153">
            <v>0</v>
          </cell>
          <cell r="Z153">
            <v>126875</v>
          </cell>
          <cell r="AA153">
            <v>410736.2</v>
          </cell>
          <cell r="AC153">
            <v>126875</v>
          </cell>
          <cell r="AD153">
            <v>-0.5269863751836007</v>
          </cell>
        </row>
        <row r="154">
          <cell r="H154" t="str">
            <v>Friendly's Ice Cream</v>
          </cell>
          <cell r="I154" t="str">
            <v>LONG</v>
          </cell>
          <cell r="J154" t="str">
            <v>Rick Downs</v>
          </cell>
          <cell r="K154">
            <v>56.3125</v>
          </cell>
          <cell r="L154">
            <v>6.3125</v>
          </cell>
          <cell r="R154">
            <v>515000</v>
          </cell>
          <cell r="T154">
            <v>11931043.219999999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-105012.29</v>
          </cell>
          <cell r="AB154">
            <v>48.2</v>
          </cell>
          <cell r="AC154">
            <v>-105012.29</v>
          </cell>
          <cell r="AD154">
            <v>0.43617770291096808</v>
          </cell>
        </row>
        <row r="155">
          <cell r="H155" t="str">
            <v>Granite Broadcasting</v>
          </cell>
          <cell r="I155" t="str">
            <v>LONG</v>
          </cell>
          <cell r="J155" t="str">
            <v>Ed Shapiro</v>
          </cell>
          <cell r="K155">
            <v>11.875</v>
          </cell>
          <cell r="L155">
            <v>5.125</v>
          </cell>
          <cell r="Q155">
            <v>-225000</v>
          </cell>
          <cell r="R155">
            <v>345000</v>
          </cell>
          <cell r="S155">
            <v>-13445326.449999999</v>
          </cell>
          <cell r="T155">
            <v>1983750</v>
          </cell>
          <cell r="U155">
            <v>0</v>
          </cell>
          <cell r="V155">
            <v>1768125</v>
          </cell>
          <cell r="W155">
            <v>0</v>
          </cell>
          <cell r="X155">
            <v>0.80095187055065931</v>
          </cell>
          <cell r="Y155">
            <v>1983750</v>
          </cell>
          <cell r="Z155">
            <v>-215625</v>
          </cell>
          <cell r="AA155">
            <v>-5753.28</v>
          </cell>
          <cell r="AC155">
            <v>-221378.28</v>
          </cell>
          <cell r="AD155">
            <v>0.91951398874151902</v>
          </cell>
        </row>
        <row r="156">
          <cell r="H156" t="str">
            <v>Galileo International</v>
          </cell>
          <cell r="I156" t="str">
            <v>LONG</v>
          </cell>
          <cell r="J156" t="str">
            <v>Paul Reeder</v>
          </cell>
          <cell r="K156">
            <v>45.0625</v>
          </cell>
          <cell r="L156">
            <v>37.9375</v>
          </cell>
          <cell r="Q156">
            <v>860000</v>
          </cell>
          <cell r="R156">
            <v>600000</v>
          </cell>
          <cell r="S156">
            <v>28010513.82</v>
          </cell>
          <cell r="T156">
            <v>16920204.149999995</v>
          </cell>
          <cell r="U156">
            <v>38753750</v>
          </cell>
          <cell r="V156">
            <v>22762500</v>
          </cell>
          <cell r="W156">
            <v>16.580666634007606</v>
          </cell>
          <cell r="X156">
            <v>10.311299796908806</v>
          </cell>
          <cell r="Y156">
            <v>-11090309.670000006</v>
          </cell>
          <cell r="Z156">
            <v>-4900940.3299999945</v>
          </cell>
          <cell r="AA156">
            <v>2407982.15</v>
          </cell>
          <cell r="AC156">
            <v>-2492958.1799999946</v>
          </cell>
          <cell r="AD156">
            <v>10.3547191705419</v>
          </cell>
        </row>
        <row r="157">
          <cell r="H157" t="str">
            <v>Galileo International</v>
          </cell>
          <cell r="I157" t="str">
            <v>SHORT</v>
          </cell>
          <cell r="J157" t="str">
            <v>Paul Reeder</v>
          </cell>
          <cell r="K157">
            <v>45.0625</v>
          </cell>
          <cell r="L157">
            <v>37.9375</v>
          </cell>
          <cell r="Q157">
            <v>-410000</v>
          </cell>
          <cell r="S157">
            <v>-17028808.869999997</v>
          </cell>
          <cell r="U157">
            <v>-18475625</v>
          </cell>
          <cell r="V157">
            <v>0</v>
          </cell>
          <cell r="W157">
            <v>-7.9047364185385103</v>
          </cell>
          <cell r="X157">
            <v>0</v>
          </cell>
          <cell r="Y157">
            <v>16995058.869999997</v>
          </cell>
          <cell r="Z157">
            <v>1446816.13</v>
          </cell>
          <cell r="AA157">
            <v>-1216191.1299999999</v>
          </cell>
          <cell r="AB157">
            <v>33750</v>
          </cell>
          <cell r="AC157">
            <v>264375.00000000326</v>
          </cell>
          <cell r="AD157">
            <v>-1.0981046142988466</v>
          </cell>
        </row>
        <row r="158">
          <cell r="H158" t="str">
            <v>GLC Aug 1998 45 Calls</v>
          </cell>
          <cell r="I158" t="str">
            <v>SHORT</v>
          </cell>
          <cell r="J158" t="str">
            <v>Paul Reeder</v>
          </cell>
          <cell r="L158">
            <v>6.8125</v>
          </cell>
          <cell r="R158">
            <v>550000</v>
          </cell>
          <cell r="T158">
            <v>2753672.58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207117.98</v>
          </cell>
          <cell r="AC158">
            <v>207117.98</v>
          </cell>
          <cell r="AD158">
            <v>-0.86028258928511936</v>
          </cell>
        </row>
        <row r="159">
          <cell r="H159" t="str">
            <v>GLC Sep 1998 45 Calls</v>
          </cell>
          <cell r="I159" t="str">
            <v>SHORT</v>
          </cell>
          <cell r="J159" t="str">
            <v>Paul Reeder</v>
          </cell>
          <cell r="K159">
            <v>4.75</v>
          </cell>
          <cell r="L159">
            <v>3.5625</v>
          </cell>
          <cell r="Q159">
            <v>441000</v>
          </cell>
          <cell r="R159">
            <v>1072500</v>
          </cell>
          <cell r="S159">
            <v>1920042.47</v>
          </cell>
          <cell r="T159">
            <v>4276706.47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271990.82</v>
          </cell>
          <cell r="AC159">
            <v>271990.82</v>
          </cell>
          <cell r="AD159">
            <v>-1.1297375867193318</v>
          </cell>
        </row>
        <row r="160">
          <cell r="H160" t="str">
            <v>GLC Oct 1998 45 Call</v>
          </cell>
          <cell r="I160" t="str">
            <v>SHORT</v>
          </cell>
          <cell r="J160" t="str">
            <v>Paul Reeder</v>
          </cell>
          <cell r="K160">
            <v>22.0625</v>
          </cell>
          <cell r="L160">
            <v>23.4375</v>
          </cell>
          <cell r="Q160">
            <v>449700</v>
          </cell>
          <cell r="R160">
            <v>658000</v>
          </cell>
          <cell r="S160">
            <v>6396192.25</v>
          </cell>
          <cell r="T160">
            <v>10857217.23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848721.45</v>
          </cell>
          <cell r="AC160">
            <v>848721.45</v>
          </cell>
          <cell r="AD160">
            <v>-3.5252385456241937</v>
          </cell>
        </row>
        <row r="161">
          <cell r="H161" t="str">
            <v>GLC Oct 1998 35 Puts</v>
          </cell>
          <cell r="I161" t="str">
            <v>SHORT</v>
          </cell>
          <cell r="J161" t="str">
            <v>Paul Reeder</v>
          </cell>
          <cell r="K161">
            <v>22.0625</v>
          </cell>
          <cell r="L161">
            <v>23.4375</v>
          </cell>
          <cell r="Q161">
            <v>-449700</v>
          </cell>
          <cell r="R161">
            <v>-249700</v>
          </cell>
          <cell r="S161">
            <v>-7138435.21</v>
          </cell>
          <cell r="T161">
            <v>-3996133.98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146995</v>
          </cell>
          <cell r="AC161">
            <v>146995</v>
          </cell>
          <cell r="AD161">
            <v>-0.61055654951813509</v>
          </cell>
        </row>
        <row r="162">
          <cell r="H162" t="str">
            <v>GLC Oct 1998 40 Puts</v>
          </cell>
          <cell r="I162" t="str">
            <v>SHORT</v>
          </cell>
          <cell r="J162" t="str">
            <v>Paul Reeder</v>
          </cell>
          <cell r="K162">
            <v>19.5625</v>
          </cell>
          <cell r="L162">
            <v>13.5</v>
          </cell>
          <cell r="Q162">
            <v>785000</v>
          </cell>
          <cell r="R162">
            <v>900000</v>
          </cell>
          <cell r="S162">
            <v>12592485.870000001</v>
          </cell>
          <cell r="T162">
            <v>14288103.74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C162">
            <v>0</v>
          </cell>
          <cell r="AD162">
            <v>0</v>
          </cell>
        </row>
        <row r="163">
          <cell r="H163" t="str">
            <v>Genlyte Group, Inc.</v>
          </cell>
          <cell r="I163" t="str">
            <v>LONG</v>
          </cell>
          <cell r="J163" t="str">
            <v>Rick Downs</v>
          </cell>
          <cell r="K163">
            <v>26.5</v>
          </cell>
          <cell r="L163">
            <v>19.8125</v>
          </cell>
          <cell r="Q163">
            <v>124900</v>
          </cell>
          <cell r="R163">
            <v>275000</v>
          </cell>
          <cell r="S163">
            <v>2343495.0099999998</v>
          </cell>
          <cell r="T163">
            <v>6402260.7999999998</v>
          </cell>
          <cell r="U163">
            <v>3309850</v>
          </cell>
          <cell r="V163">
            <v>0</v>
          </cell>
          <cell r="W163">
            <v>1.4161086206772266</v>
          </cell>
          <cell r="X163">
            <v>0</v>
          </cell>
          <cell r="Y163">
            <v>-2343495.0099999998</v>
          </cell>
          <cell r="Z163">
            <v>-966354.99</v>
          </cell>
          <cell r="AA163">
            <v>251903.02</v>
          </cell>
          <cell r="AC163">
            <v>-714451.97</v>
          </cell>
          <cell r="AD163">
            <v>2.9675385530095193</v>
          </cell>
        </row>
        <row r="164">
          <cell r="H164" t="str">
            <v>Grand Casinos</v>
          </cell>
          <cell r="I164" t="str">
            <v>LONG</v>
          </cell>
          <cell r="J164" t="str">
            <v>Paul Reeder</v>
          </cell>
          <cell r="K164">
            <v>17</v>
          </cell>
          <cell r="L164">
            <v>8.8125</v>
          </cell>
          <cell r="Q164">
            <v>59100</v>
          </cell>
          <cell r="R164">
            <v>989900</v>
          </cell>
          <cell r="S164">
            <v>1012495.29</v>
          </cell>
          <cell r="T164">
            <v>10558783.75</v>
          </cell>
          <cell r="U164">
            <v>1004700</v>
          </cell>
          <cell r="V164">
            <v>8723493.75</v>
          </cell>
          <cell r="W164">
            <v>0.4298576464777587</v>
          </cell>
          <cell r="X164">
            <v>3.9516994764507518</v>
          </cell>
          <cell r="Y164">
            <v>9546288.459999999</v>
          </cell>
          <cell r="Z164">
            <v>-1827494.71</v>
          </cell>
          <cell r="AA164">
            <v>-336070.33</v>
          </cell>
          <cell r="AC164">
            <v>-2163565.04</v>
          </cell>
          <cell r="AD164">
            <v>8.9865560425896511</v>
          </cell>
        </row>
        <row r="165">
          <cell r="H165" t="str">
            <v>GND Feb 1999 12.5 Puts</v>
          </cell>
          <cell r="I165" t="str">
            <v>SHORT</v>
          </cell>
          <cell r="J165" t="str">
            <v>Paul Reeder</v>
          </cell>
          <cell r="K165">
            <v>18.5</v>
          </cell>
          <cell r="L165">
            <v>4.25</v>
          </cell>
          <cell r="R165">
            <v>-2000</v>
          </cell>
          <cell r="T165">
            <v>-333048.69</v>
          </cell>
          <cell r="U165">
            <v>0</v>
          </cell>
          <cell r="V165">
            <v>-850000</v>
          </cell>
          <cell r="W165">
            <v>0</v>
          </cell>
          <cell r="X165">
            <v>-0.38504579142767642</v>
          </cell>
          <cell r="Y165">
            <v>-333048.69</v>
          </cell>
          <cell r="Z165">
            <v>-516951.31</v>
          </cell>
          <cell r="AA165">
            <v>-954509.84</v>
          </cell>
          <cell r="AC165">
            <v>-1471461.15</v>
          </cell>
          <cell r="AD165">
            <v>6.1118421884689074</v>
          </cell>
        </row>
        <row r="166">
          <cell r="H166" t="str">
            <v xml:space="preserve">Gap Stores         </v>
          </cell>
          <cell r="I166" t="str">
            <v>SHORT</v>
          </cell>
          <cell r="J166" t="str">
            <v>Rick Downs</v>
          </cell>
          <cell r="K166">
            <v>3.5000000000000003E-2</v>
          </cell>
          <cell r="L166">
            <v>60.125</v>
          </cell>
          <cell r="Q166">
            <v>78333</v>
          </cell>
          <cell r="R166">
            <v>78333</v>
          </cell>
          <cell r="S166">
            <v>835488.5</v>
          </cell>
          <cell r="T166">
            <v>835488.5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-191725.41</v>
          </cell>
          <cell r="AC166">
            <v>-191725.41</v>
          </cell>
          <cell r="AD166">
            <v>0.79634820765706116</v>
          </cell>
        </row>
        <row r="167">
          <cell r="H167" t="str">
            <v>GTECH Corporation</v>
          </cell>
          <cell r="I167" t="str">
            <v>LONG</v>
          </cell>
          <cell r="J167" t="str">
            <v>Rick Downs</v>
          </cell>
          <cell r="K167">
            <v>33.6875</v>
          </cell>
          <cell r="L167">
            <v>24</v>
          </cell>
          <cell r="Q167">
            <v>300000</v>
          </cell>
          <cell r="R167">
            <v>351600</v>
          </cell>
          <cell r="S167">
            <v>9287067.8099999987</v>
          </cell>
          <cell r="T167">
            <v>10509930.93</v>
          </cell>
          <cell r="U167">
            <v>10106250</v>
          </cell>
          <cell r="V167">
            <v>8438400</v>
          </cell>
          <cell r="W167">
            <v>4.3239263857030448</v>
          </cell>
          <cell r="X167">
            <v>3.8225534192744761</v>
          </cell>
          <cell r="Y167">
            <v>1222863.1200000001</v>
          </cell>
          <cell r="Z167">
            <v>-2890713.12</v>
          </cell>
          <cell r="AC167">
            <v>-2890713.12</v>
          </cell>
          <cell r="AD167">
            <v>12.006828995503271</v>
          </cell>
        </row>
        <row r="168">
          <cell r="H168" t="str">
            <v>Gateway</v>
          </cell>
          <cell r="I168" t="str">
            <v>SHORT</v>
          </cell>
          <cell r="J168" t="str">
            <v>Bart Epker</v>
          </cell>
          <cell r="K168">
            <v>21.625</v>
          </cell>
          <cell r="L168">
            <v>55.8125</v>
          </cell>
          <cell r="Q168">
            <v>412000</v>
          </cell>
          <cell r="R168">
            <v>-395100</v>
          </cell>
          <cell r="S168">
            <v>3353678.46</v>
          </cell>
          <cell r="T168">
            <v>-18775712.450000003</v>
          </cell>
          <cell r="U168">
            <v>0</v>
          </cell>
          <cell r="V168">
            <v>-22051518.75</v>
          </cell>
          <cell r="W168">
            <v>0</v>
          </cell>
          <cell r="X168">
            <v>-9.9892288109129375</v>
          </cell>
          <cell r="Y168">
            <v>-18775712.450000003</v>
          </cell>
          <cell r="Z168">
            <v>-3275806.3</v>
          </cell>
          <cell r="AC168">
            <v>-3275806.3</v>
          </cell>
          <cell r="AD168">
            <v>13.606347096280603</v>
          </cell>
        </row>
        <row r="169">
          <cell r="H169" t="str">
            <v>GTW Sep 1998 40 Calls</v>
          </cell>
          <cell r="I169" t="str">
            <v>SHORT</v>
          </cell>
          <cell r="J169" t="str">
            <v>Bart Epker</v>
          </cell>
          <cell r="K169">
            <v>21.625</v>
          </cell>
          <cell r="L169">
            <v>21.875</v>
          </cell>
          <cell r="Q169">
            <v>-412000</v>
          </cell>
          <cell r="R169">
            <v>-412000</v>
          </cell>
          <cell r="S169">
            <v>-7298677.3799999999</v>
          </cell>
          <cell r="T169">
            <v>-7298677.3800000008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C169">
            <v>0</v>
          </cell>
          <cell r="AD169">
            <v>0</v>
          </cell>
        </row>
        <row r="170">
          <cell r="H170" t="str">
            <v>GTW Oct 1998 55 Calls</v>
          </cell>
          <cell r="I170" t="str">
            <v>SHORT</v>
          </cell>
          <cell r="J170" t="str">
            <v>Bart Epker</v>
          </cell>
          <cell r="K170">
            <v>47.5</v>
          </cell>
          <cell r="L170">
            <v>52.625</v>
          </cell>
          <cell r="Q170">
            <v>-337100</v>
          </cell>
          <cell r="R170">
            <v>-152100</v>
          </cell>
          <cell r="S170">
            <v>-13933658.170000004</v>
          </cell>
          <cell r="T170">
            <v>-7901696.830000001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154744.79</v>
          </cell>
          <cell r="AC170">
            <v>154744.79</v>
          </cell>
          <cell r="AD170">
            <v>-0.64274597801495581</v>
          </cell>
        </row>
        <row r="171">
          <cell r="H171" t="str">
            <v xml:space="preserve">H B O &amp; Co.  </v>
          </cell>
          <cell r="I171" t="str">
            <v>LONG</v>
          </cell>
          <cell r="J171" t="str">
            <v>Bart Epker</v>
          </cell>
          <cell r="K171">
            <v>35.25</v>
          </cell>
          <cell r="L171">
            <v>26.25</v>
          </cell>
          <cell r="Q171">
            <v>56400</v>
          </cell>
          <cell r="R171">
            <v>97500</v>
          </cell>
          <cell r="S171">
            <v>529096.43000000005</v>
          </cell>
          <cell r="T171">
            <v>1404577.81</v>
          </cell>
          <cell r="U171">
            <v>1988100</v>
          </cell>
          <cell r="V171">
            <v>2559375</v>
          </cell>
          <cell r="W171">
            <v>0.85060215682535301</v>
          </cell>
          <cell r="X171">
            <v>1.1593842028649521</v>
          </cell>
          <cell r="Y171">
            <v>875481.38</v>
          </cell>
          <cell r="Z171">
            <v>-304206.38</v>
          </cell>
          <cell r="AA171">
            <v>-43690.9</v>
          </cell>
          <cell r="AC171">
            <v>-304206.38</v>
          </cell>
          <cell r="AD171">
            <v>1.2635477241688677</v>
          </cell>
        </row>
        <row r="172">
          <cell r="H172" t="str">
            <v xml:space="preserve">H B O &amp; Co.  </v>
          </cell>
          <cell r="I172" t="str">
            <v>SHORT</v>
          </cell>
          <cell r="J172" t="str">
            <v>Bart Epker</v>
          </cell>
          <cell r="K172">
            <v>35.25</v>
          </cell>
          <cell r="L172">
            <v>26.25</v>
          </cell>
          <cell r="Q172">
            <v>-670000</v>
          </cell>
          <cell r="R172">
            <v>-97500</v>
          </cell>
          <cell r="S172">
            <v>-15566882.880000003</v>
          </cell>
          <cell r="T172">
            <v>-2265329.9700000002</v>
          </cell>
          <cell r="U172">
            <v>-23617500</v>
          </cell>
          <cell r="V172">
            <v>-2559375</v>
          </cell>
          <cell r="W172">
            <v>-10.104671011932384</v>
          </cell>
          <cell r="X172">
            <v>-1.1593842028649521</v>
          </cell>
          <cell r="Y172">
            <v>13308730.910000004</v>
          </cell>
          <cell r="Z172">
            <v>7756572.0899999971</v>
          </cell>
          <cell r="AA172">
            <v>-1417311.63</v>
          </cell>
          <cell r="AB172">
            <v>-7178</v>
          </cell>
          <cell r="AC172">
            <v>6332082.4599999981</v>
          </cell>
          <cell r="AD172">
            <v>-26.300856614455618</v>
          </cell>
        </row>
        <row r="173">
          <cell r="H173" t="str">
            <v>HBOC Aug 1998 30 Puts</v>
          </cell>
          <cell r="I173" t="str">
            <v>SHORT</v>
          </cell>
          <cell r="J173" t="str">
            <v>Bart Epker</v>
          </cell>
          <cell r="L173">
            <v>8</v>
          </cell>
          <cell r="R173">
            <v>-9000</v>
          </cell>
          <cell r="T173">
            <v>-73797.52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C173">
            <v>0</v>
          </cell>
          <cell r="AD173">
            <v>0</v>
          </cell>
        </row>
        <row r="174">
          <cell r="H174" t="str">
            <v>HBOC Aug 1998 27.5 Puts</v>
          </cell>
          <cell r="I174" t="str">
            <v>SHORT</v>
          </cell>
          <cell r="J174" t="str">
            <v>Bart Epker</v>
          </cell>
          <cell r="K174">
            <v>14.125</v>
          </cell>
          <cell r="L174">
            <v>8.15625</v>
          </cell>
          <cell r="Q174">
            <v>3000</v>
          </cell>
          <cell r="R174">
            <v>3000</v>
          </cell>
          <cell r="S174">
            <v>26182.5</v>
          </cell>
          <cell r="T174">
            <v>26182.5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293990</v>
          </cell>
          <cell r="AC174">
            <v>293990</v>
          </cell>
          <cell r="AD174">
            <v>-1.2211130990362702</v>
          </cell>
        </row>
        <row r="175">
          <cell r="H175" t="str">
            <v>HBOC Sep 1998 25 Puts</v>
          </cell>
          <cell r="I175" t="str">
            <v>SHORT</v>
          </cell>
          <cell r="J175" t="str">
            <v>Bart Epker</v>
          </cell>
          <cell r="K175">
            <v>14.125</v>
          </cell>
          <cell r="L175">
            <v>8.15625</v>
          </cell>
          <cell r="Q175">
            <v>-3000</v>
          </cell>
          <cell r="R175">
            <v>-3000</v>
          </cell>
          <cell r="S175">
            <v>-67002.759999999995</v>
          </cell>
          <cell r="T175">
            <v>-67002.759999999995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207122.88</v>
          </cell>
          <cell r="AC175">
            <v>207122.88</v>
          </cell>
          <cell r="AD175">
            <v>-0.86030294186236778</v>
          </cell>
        </row>
        <row r="176">
          <cell r="H176" t="str">
            <v>Harrah's Entertainment</v>
          </cell>
          <cell r="I176" t="str">
            <v>LONG</v>
          </cell>
          <cell r="J176" t="str">
            <v>Paul Reeder</v>
          </cell>
          <cell r="K176">
            <v>23.25</v>
          </cell>
          <cell r="L176">
            <v>14.1875</v>
          </cell>
          <cell r="Q176">
            <v>-655670</v>
          </cell>
          <cell r="R176">
            <v>-655670</v>
          </cell>
          <cell r="S176">
            <v>-3809757.7</v>
          </cell>
          <cell r="T176">
            <v>-3809757.7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56965.690000000104</v>
          </cell>
          <cell r="AC176">
            <v>56965.690000000104</v>
          </cell>
          <cell r="AD176">
            <v>-0.23661196045661279</v>
          </cell>
        </row>
        <row r="177">
          <cell r="H177" t="str">
            <v>Hollywood Entertainment</v>
          </cell>
          <cell r="I177" t="str">
            <v>LONG</v>
          </cell>
          <cell r="J177" t="str">
            <v>Ed Shapiro</v>
          </cell>
          <cell r="K177">
            <v>13.5625</v>
          </cell>
          <cell r="L177">
            <v>15.25</v>
          </cell>
          <cell r="Q177">
            <v>985000</v>
          </cell>
          <cell r="R177">
            <v>1000000</v>
          </cell>
          <cell r="S177">
            <v>11087832.02</v>
          </cell>
          <cell r="T177">
            <v>11207697.02</v>
          </cell>
          <cell r="U177">
            <v>13359062.5</v>
          </cell>
          <cell r="V177">
            <v>15250000</v>
          </cell>
          <cell r="W177">
            <v>5.7156316964260805</v>
          </cell>
          <cell r="X177">
            <v>6.908174493261253</v>
          </cell>
          <cell r="Y177">
            <v>119865</v>
          </cell>
          <cell r="Z177">
            <v>1771072.5</v>
          </cell>
          <cell r="AA177">
            <v>-53394.99</v>
          </cell>
          <cell r="AC177">
            <v>1717677.51</v>
          </cell>
          <cell r="AD177">
            <v>-7.1345233082111772</v>
          </cell>
        </row>
        <row r="178">
          <cell r="H178" t="str">
            <v>Hearst Argyle TV</v>
          </cell>
          <cell r="I178" t="str">
            <v>SHORT</v>
          </cell>
          <cell r="J178" t="str">
            <v>Ed Shapiro</v>
          </cell>
          <cell r="L178">
            <v>27.75</v>
          </cell>
          <cell r="R178">
            <v>-190000</v>
          </cell>
          <cell r="T178">
            <v>-6017224.3800000018</v>
          </cell>
          <cell r="U178">
            <v>0</v>
          </cell>
          <cell r="V178">
            <v>-5272500</v>
          </cell>
          <cell r="W178">
            <v>0</v>
          </cell>
          <cell r="X178">
            <v>-2.38841639447344</v>
          </cell>
          <cell r="Y178">
            <v>-6017224.3800000018</v>
          </cell>
          <cell r="Z178">
            <v>744724.38000000175</v>
          </cell>
          <cell r="AC178">
            <v>744724.38000000175</v>
          </cell>
          <cell r="AD178">
            <v>-3.0932776475038848</v>
          </cell>
        </row>
        <row r="179">
          <cell r="H179" t="str">
            <v>Information Analysis Inc.</v>
          </cell>
          <cell r="I179" t="str">
            <v>LONG</v>
          </cell>
          <cell r="J179" t="str">
            <v>Bart Epker</v>
          </cell>
          <cell r="K179">
            <v>14.125</v>
          </cell>
          <cell r="L179">
            <v>2</v>
          </cell>
          <cell r="Q179">
            <v>-60</v>
          </cell>
          <cell r="R179">
            <v>30000</v>
          </cell>
          <cell r="S179">
            <v>-2879.9</v>
          </cell>
          <cell r="T179">
            <v>239625</v>
          </cell>
          <cell r="U179">
            <v>0</v>
          </cell>
          <cell r="V179">
            <v>60000</v>
          </cell>
          <cell r="W179">
            <v>0</v>
          </cell>
          <cell r="X179">
            <v>2.7179702924306569E-2</v>
          </cell>
          <cell r="Y179">
            <v>239625</v>
          </cell>
          <cell r="Z179">
            <v>-179625</v>
          </cell>
          <cell r="AA179">
            <v>2.9999999999972715E-2</v>
          </cell>
          <cell r="AC179">
            <v>-179625</v>
          </cell>
          <cell r="AD179">
            <v>0.74608809964417167</v>
          </cell>
        </row>
        <row r="180">
          <cell r="H180" t="str">
            <v>Information Analysis Inc.</v>
          </cell>
          <cell r="I180" t="str">
            <v>SHORT</v>
          </cell>
          <cell r="J180" t="str">
            <v>Bart Epker</v>
          </cell>
          <cell r="K180">
            <v>14.125</v>
          </cell>
          <cell r="L180">
            <v>2</v>
          </cell>
          <cell r="Q180">
            <v>-30000</v>
          </cell>
          <cell r="R180">
            <v>-30000</v>
          </cell>
          <cell r="S180">
            <v>-663552.81000000006</v>
          </cell>
          <cell r="T180">
            <v>-663552.81000000006</v>
          </cell>
          <cell r="U180">
            <v>-423750</v>
          </cell>
          <cell r="V180">
            <v>-60000</v>
          </cell>
          <cell r="W180">
            <v>-0.18130006737827237</v>
          </cell>
          <cell r="X180">
            <v>-2.7179702924306569E-2</v>
          </cell>
          <cell r="Y180">
            <v>0</v>
          </cell>
          <cell r="Z180">
            <v>363750</v>
          </cell>
          <cell r="AA180">
            <v>1.0000000009313226E-2</v>
          </cell>
          <cell r="AC180">
            <v>363750</v>
          </cell>
          <cell r="AD180">
            <v>-1.5108673416593874</v>
          </cell>
        </row>
        <row r="181">
          <cell r="H181" t="str">
            <v>Integrated Electrical Services Inc.</v>
          </cell>
          <cell r="I181" t="str">
            <v>LONG</v>
          </cell>
          <cell r="J181" t="str">
            <v>Bart Epker</v>
          </cell>
          <cell r="K181">
            <v>3.75</v>
          </cell>
          <cell r="L181">
            <v>16.9375</v>
          </cell>
          <cell r="Q181">
            <v>-2500</v>
          </cell>
          <cell r="R181">
            <v>-2490</v>
          </cell>
          <cell r="S181">
            <v>-586230.18999999994</v>
          </cell>
          <cell r="T181">
            <v>-584447.75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-271.53999999997905</v>
          </cell>
          <cell r="AC181">
            <v>-271.53999999997905</v>
          </cell>
          <cell r="AD181">
            <v>1.1278650665406415E-3</v>
          </cell>
        </row>
        <row r="182">
          <cell r="H182" t="str">
            <v>Iatros Health Network</v>
          </cell>
          <cell r="I182" t="str">
            <v>LONG</v>
          </cell>
          <cell r="J182" t="str">
            <v>Bart Epker</v>
          </cell>
          <cell r="K182">
            <v>6.25E-2</v>
          </cell>
          <cell r="L182">
            <v>6.25E-2</v>
          </cell>
          <cell r="Q182">
            <v>91500</v>
          </cell>
          <cell r="R182">
            <v>91500</v>
          </cell>
          <cell r="S182">
            <v>390250</v>
          </cell>
          <cell r="T182">
            <v>390250</v>
          </cell>
          <cell r="U182">
            <v>5718.75</v>
          </cell>
          <cell r="V182">
            <v>5718.75</v>
          </cell>
          <cell r="W182">
            <v>2.4467486969191625E-3</v>
          </cell>
          <cell r="X182">
            <v>2.5905654349729699E-3</v>
          </cell>
          <cell r="Y182">
            <v>0</v>
          </cell>
          <cell r="Z182">
            <v>0</v>
          </cell>
          <cell r="AC182">
            <v>0</v>
          </cell>
          <cell r="AD182">
            <v>0</v>
          </cell>
        </row>
        <row r="183">
          <cell r="H183" t="str">
            <v>Iatros Health Network</v>
          </cell>
          <cell r="I183" t="str">
            <v>SHORT</v>
          </cell>
          <cell r="J183" t="str">
            <v>Bart Epker</v>
          </cell>
          <cell r="K183">
            <v>6.25E-2</v>
          </cell>
          <cell r="L183">
            <v>6.25E-2</v>
          </cell>
          <cell r="Q183">
            <v>-91500</v>
          </cell>
          <cell r="R183">
            <v>-91500</v>
          </cell>
          <cell r="S183">
            <v>-1014313.5</v>
          </cell>
          <cell r="T183">
            <v>-1014313.5</v>
          </cell>
          <cell r="U183">
            <v>-5718.75</v>
          </cell>
          <cell r="V183">
            <v>-5718.75</v>
          </cell>
          <cell r="W183">
            <v>-2.4467486969191625E-3</v>
          </cell>
          <cell r="X183">
            <v>-2.5905654349729699E-3</v>
          </cell>
          <cell r="Y183">
            <v>0</v>
          </cell>
          <cell r="Z183">
            <v>0</v>
          </cell>
          <cell r="AC183">
            <v>0</v>
          </cell>
          <cell r="AD183">
            <v>0</v>
          </cell>
        </row>
        <row r="184">
          <cell r="H184" t="str">
            <v>Imagyn Medical (Urohealth)</v>
          </cell>
          <cell r="I184" t="str">
            <v>LONG</v>
          </cell>
          <cell r="J184" t="str">
            <v>Bart Epker</v>
          </cell>
          <cell r="K184">
            <v>0.5</v>
          </cell>
          <cell r="L184">
            <v>0.25</v>
          </cell>
          <cell r="Q184">
            <v>78333</v>
          </cell>
          <cell r="R184">
            <v>78333</v>
          </cell>
          <cell r="S184">
            <v>835488.5</v>
          </cell>
          <cell r="T184">
            <v>835488.5</v>
          </cell>
          <cell r="U184">
            <v>39166.5</v>
          </cell>
          <cell r="V184">
            <v>19583.25</v>
          </cell>
          <cell r="W184">
            <v>1.6757260386952463E-2</v>
          </cell>
          <cell r="X184">
            <v>8.8711152882071116E-3</v>
          </cell>
          <cell r="Y184">
            <v>0</v>
          </cell>
          <cell r="Z184">
            <v>-19583.25</v>
          </cell>
          <cell r="AC184">
            <v>-19583.25</v>
          </cell>
          <cell r="AD184">
            <v>8.1340736408388167E-2</v>
          </cell>
        </row>
        <row r="185">
          <cell r="H185" t="str">
            <v>Imagyn Medical (Urohealth)</v>
          </cell>
          <cell r="I185" t="str">
            <v>SHORT</v>
          </cell>
          <cell r="J185" t="str">
            <v>Bart Epker</v>
          </cell>
          <cell r="K185">
            <v>0.5</v>
          </cell>
          <cell r="L185">
            <v>0.25</v>
          </cell>
          <cell r="Q185">
            <v>-78333</v>
          </cell>
          <cell r="R185">
            <v>-78333</v>
          </cell>
          <cell r="S185">
            <v>-1781815.06</v>
          </cell>
          <cell r="T185">
            <v>-1781815.06</v>
          </cell>
          <cell r="U185">
            <v>-39166.5</v>
          </cell>
          <cell r="V185">
            <v>-19583.25</v>
          </cell>
          <cell r="W185">
            <v>-1.6757260386952463E-2</v>
          </cell>
          <cell r="X185">
            <v>-8.8711152882071116E-3</v>
          </cell>
          <cell r="Y185">
            <v>0</v>
          </cell>
          <cell r="Z185">
            <v>19583.25</v>
          </cell>
          <cell r="AC185">
            <v>19583.25</v>
          </cell>
          <cell r="AD185">
            <v>-8.1340736408388167E-2</v>
          </cell>
        </row>
        <row r="186">
          <cell r="H186" t="str">
            <v>Insituform Technologies</v>
          </cell>
          <cell r="I186" t="str">
            <v>LONG</v>
          </cell>
          <cell r="J186" t="str">
            <v>Paul Reeder</v>
          </cell>
          <cell r="K186">
            <v>13.8125</v>
          </cell>
          <cell r="L186">
            <v>12.0625</v>
          </cell>
          <cell r="Q186">
            <v>820900</v>
          </cell>
          <cell r="R186">
            <v>757100</v>
          </cell>
          <cell r="S186">
            <v>8544762.879999999</v>
          </cell>
          <cell r="T186">
            <v>7681336.9699999988</v>
          </cell>
          <cell r="U186">
            <v>11338681.25</v>
          </cell>
          <cell r="V186">
            <v>9132518.75</v>
          </cell>
          <cell r="W186">
            <v>4.8512181111640205</v>
          </cell>
          <cell r="X186">
            <v>4.1369857762609925</v>
          </cell>
          <cell r="Y186">
            <v>-863425.91</v>
          </cell>
          <cell r="Z186">
            <v>-1342736.59</v>
          </cell>
          <cell r="AA186">
            <v>370654.18</v>
          </cell>
          <cell r="AC186">
            <v>-972082.41</v>
          </cell>
          <cell r="AD186">
            <v>4.0376290492661182</v>
          </cell>
        </row>
        <row r="187">
          <cell r="H187" t="str">
            <v>Insituform Technologies</v>
          </cell>
          <cell r="I187" t="str">
            <v>SHORT</v>
          </cell>
          <cell r="J187" t="str">
            <v>Paul Reeder</v>
          </cell>
          <cell r="K187">
            <v>13.8125</v>
          </cell>
          <cell r="L187">
            <v>12.0625</v>
          </cell>
          <cell r="Q187">
            <v>-130000</v>
          </cell>
          <cell r="R187">
            <v>-75500</v>
          </cell>
          <cell r="S187">
            <v>-7293721.2999999998</v>
          </cell>
          <cell r="T187">
            <v>-1128479.83</v>
          </cell>
          <cell r="U187">
            <v>0</v>
          </cell>
          <cell r="V187">
            <v>-910718.75</v>
          </cell>
          <cell r="W187">
            <v>0</v>
          </cell>
          <cell r="X187">
            <v>-0.41255108454326378</v>
          </cell>
          <cell r="Y187">
            <v>-1128479.83</v>
          </cell>
          <cell r="Z187">
            <v>217761.08</v>
          </cell>
          <cell r="AA187">
            <v>11522.52</v>
          </cell>
          <cell r="AC187">
            <v>229283.6</v>
          </cell>
          <cell r="AD187">
            <v>-0.95234942465455408</v>
          </cell>
        </row>
        <row r="188">
          <cell r="H188" t="str">
            <v>International Speedway</v>
          </cell>
          <cell r="I188" t="str">
            <v>SHORT</v>
          </cell>
          <cell r="J188" t="str">
            <v>Rick Downs</v>
          </cell>
          <cell r="K188">
            <v>28.4375</v>
          </cell>
          <cell r="L188">
            <v>30.875</v>
          </cell>
          <cell r="Q188">
            <v>500000</v>
          </cell>
          <cell r="R188">
            <v>-126200</v>
          </cell>
          <cell r="S188">
            <v>4290624.4400000004</v>
          </cell>
          <cell r="T188">
            <v>-3709829.74</v>
          </cell>
          <cell r="U188">
            <v>0</v>
          </cell>
          <cell r="V188">
            <v>-3896425</v>
          </cell>
          <cell r="W188">
            <v>0</v>
          </cell>
          <cell r="X188">
            <v>-1.7650612327806872</v>
          </cell>
          <cell r="Y188">
            <v>-3709829.74</v>
          </cell>
          <cell r="Z188">
            <v>-186595.26</v>
          </cell>
          <cell r="AC188">
            <v>-186595.26</v>
          </cell>
          <cell r="AD188">
            <v>0.77503968231599329</v>
          </cell>
        </row>
        <row r="189">
          <cell r="H189" t="str">
            <v>JTS Corp (was Atari)</v>
          </cell>
          <cell r="I189" t="str">
            <v>LONG</v>
          </cell>
          <cell r="J189" t="str">
            <v>Bart Epker</v>
          </cell>
          <cell r="K189">
            <v>0.06</v>
          </cell>
          <cell r="L189">
            <v>0.01</v>
          </cell>
          <cell r="Q189">
            <v>655670</v>
          </cell>
          <cell r="R189">
            <v>655670</v>
          </cell>
          <cell r="S189">
            <v>1366224.21</v>
          </cell>
          <cell r="T189">
            <v>1366224.21</v>
          </cell>
          <cell r="U189">
            <v>39340.199999999997</v>
          </cell>
          <cell r="V189">
            <v>6556.7</v>
          </cell>
          <cell r="W189">
            <v>1.6831577370323803E-2</v>
          </cell>
          <cell r="X189">
            <v>2.970152636063348E-3</v>
          </cell>
          <cell r="Y189">
            <v>0</v>
          </cell>
          <cell r="Z189">
            <v>-32783.5</v>
          </cell>
          <cell r="AC189">
            <v>-32783.5</v>
          </cell>
          <cell r="AD189">
            <v>0.13616912576024887</v>
          </cell>
        </row>
        <row r="190">
          <cell r="H190" t="str">
            <v>JTS Corp (was Atari)</v>
          </cell>
          <cell r="I190" t="str">
            <v>SHORT</v>
          </cell>
          <cell r="J190" t="str">
            <v>Bart Epker</v>
          </cell>
          <cell r="K190">
            <v>0.06</v>
          </cell>
          <cell r="L190">
            <v>0.01</v>
          </cell>
          <cell r="Q190">
            <v>-655670</v>
          </cell>
          <cell r="R190">
            <v>-655670</v>
          </cell>
          <cell r="S190">
            <v>-3809757.7</v>
          </cell>
          <cell r="T190">
            <v>-3809757.7</v>
          </cell>
          <cell r="U190">
            <v>-39340.199999999997</v>
          </cell>
          <cell r="V190">
            <v>-6556.7</v>
          </cell>
          <cell r="W190">
            <v>-1.6831577370323803E-2</v>
          </cell>
          <cell r="X190">
            <v>-2.970152636063348E-3</v>
          </cell>
          <cell r="Y190">
            <v>0</v>
          </cell>
          <cell r="Z190">
            <v>32783.5</v>
          </cell>
          <cell r="AC190">
            <v>32783.5</v>
          </cell>
          <cell r="AD190">
            <v>-0.13616912576024887</v>
          </cell>
        </row>
        <row r="191">
          <cell r="H191" t="str">
            <v>Coca Cola</v>
          </cell>
          <cell r="I191" t="str">
            <v>SHORT</v>
          </cell>
          <cell r="J191" t="str">
            <v>Rick Downs</v>
          </cell>
          <cell r="K191">
            <v>85.5</v>
          </cell>
          <cell r="L191">
            <v>67.6875</v>
          </cell>
          <cell r="Q191">
            <v>-151000</v>
          </cell>
          <cell r="S191">
            <v>-9455942.4800000004</v>
          </cell>
          <cell r="U191">
            <v>-12910500</v>
          </cell>
          <cell r="V191">
            <v>0</v>
          </cell>
          <cell r="W191">
            <v>-5.5237156811497004</v>
          </cell>
          <cell r="X191">
            <v>0</v>
          </cell>
          <cell r="Y191">
            <v>9479342.4800000004</v>
          </cell>
          <cell r="Z191">
            <v>3454557.52</v>
          </cell>
          <cell r="AA191">
            <v>-965660.56</v>
          </cell>
          <cell r="AB191">
            <v>-23400</v>
          </cell>
          <cell r="AC191">
            <v>2465496.96</v>
          </cell>
          <cell r="AD191">
            <v>-10.24065659883024</v>
          </cell>
        </row>
        <row r="192">
          <cell r="H192" t="str">
            <v>Loews Cineplex Entertainment</v>
          </cell>
          <cell r="I192" t="str">
            <v>LONG</v>
          </cell>
          <cell r="J192" t="str">
            <v>Ed Shapiro</v>
          </cell>
          <cell r="K192">
            <v>60.0625</v>
          </cell>
          <cell r="L192">
            <v>10.5</v>
          </cell>
          <cell r="Q192">
            <v>-265000</v>
          </cell>
          <cell r="R192">
            <v>-215000</v>
          </cell>
          <cell r="S192">
            <v>-14972500</v>
          </cell>
          <cell r="T192">
            <v>-12147500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-141968.26</v>
          </cell>
          <cell r="AC192">
            <v>-141968.26</v>
          </cell>
          <cell r="AD192">
            <v>0.58967754662875194</v>
          </cell>
        </row>
        <row r="193">
          <cell r="H193" t="str">
            <v>Lernout &amp; Hauspie Speech Products</v>
          </cell>
          <cell r="I193" t="str">
            <v>SHORT</v>
          </cell>
          <cell r="J193" t="str">
            <v>Bart Epker</v>
          </cell>
          <cell r="K193">
            <v>59.6875</v>
          </cell>
          <cell r="L193">
            <v>39.625</v>
          </cell>
          <cell r="Q193">
            <v>-90000</v>
          </cell>
          <cell r="R193">
            <v>-130000</v>
          </cell>
          <cell r="S193">
            <v>-4871400.58</v>
          </cell>
          <cell r="T193">
            <v>-7293721.2999999998</v>
          </cell>
          <cell r="U193">
            <v>-5371875</v>
          </cell>
          <cell r="V193">
            <v>-5151250</v>
          </cell>
          <cell r="W193">
            <v>-2.2983393497289839</v>
          </cell>
          <cell r="X193">
            <v>-2.3334907448139037</v>
          </cell>
          <cell r="Y193">
            <v>-2422320.7200000002</v>
          </cell>
          <cell r="Z193">
            <v>2642945.7200000002</v>
          </cell>
          <cell r="AA193">
            <v>1267.3699999999999</v>
          </cell>
          <cell r="AC193">
            <v>2644213.09</v>
          </cell>
          <cell r="AD193">
            <v>-10.982969627681797</v>
          </cell>
        </row>
        <row r="194">
          <cell r="H194" t="str">
            <v>Lodgenet</v>
          </cell>
          <cell r="I194" t="str">
            <v>LONG</v>
          </cell>
          <cell r="J194" t="str">
            <v>Ed Shapiro</v>
          </cell>
          <cell r="K194">
            <v>10.125</v>
          </cell>
          <cell r="L194">
            <v>5.25</v>
          </cell>
          <cell r="Q194">
            <v>277600</v>
          </cell>
          <cell r="R194">
            <v>500000</v>
          </cell>
          <cell r="S194">
            <v>2539501.3199999998</v>
          </cell>
          <cell r="T194">
            <v>4290624.4400000004</v>
          </cell>
          <cell r="U194">
            <v>2810700</v>
          </cell>
          <cell r="V194">
            <v>2625000</v>
          </cell>
          <cell r="W194">
            <v>1.2025489070917055</v>
          </cell>
          <cell r="X194">
            <v>1.1891120029384126</v>
          </cell>
          <cell r="Y194">
            <v>1751123.12</v>
          </cell>
          <cell r="Z194">
            <v>-1936823.12</v>
          </cell>
          <cell r="AC194">
            <v>-1936823.12</v>
          </cell>
          <cell r="AD194">
            <v>8.0447637074332388</v>
          </cell>
        </row>
        <row r="195">
          <cell r="H195" t="str">
            <v>Lumen Technologies</v>
          </cell>
          <cell r="I195" t="str">
            <v>LONG</v>
          </cell>
          <cell r="J195" t="str">
            <v>Rick Downs</v>
          </cell>
          <cell r="K195">
            <v>8.875</v>
          </cell>
          <cell r="L195">
            <v>7.5</v>
          </cell>
          <cell r="Q195">
            <v>245700</v>
          </cell>
          <cell r="R195">
            <v>274200</v>
          </cell>
          <cell r="S195">
            <v>2193947</v>
          </cell>
          <cell r="T195">
            <v>2333611.35</v>
          </cell>
          <cell r="U195">
            <v>2180587.5</v>
          </cell>
          <cell r="V195">
            <v>2056500</v>
          </cell>
          <cell r="W195">
            <v>0.93295731132558946</v>
          </cell>
          <cell r="X195">
            <v>0.93158431773060768</v>
          </cell>
          <cell r="Y195">
            <v>139664.35</v>
          </cell>
          <cell r="Z195">
            <v>-263751.84999999998</v>
          </cell>
          <cell r="AA195">
            <v>-55196.25</v>
          </cell>
          <cell r="AC195">
            <v>-263751.84999999998</v>
          </cell>
          <cell r="AD195">
            <v>1.0955163064391631</v>
          </cell>
        </row>
        <row r="196">
          <cell r="H196" t="str">
            <v>Level 3 Communications</v>
          </cell>
          <cell r="I196" t="str">
            <v>SHORT</v>
          </cell>
          <cell r="J196" t="str">
            <v>Bart Epker</v>
          </cell>
          <cell r="K196">
            <v>74</v>
          </cell>
          <cell r="L196">
            <v>32.5625</v>
          </cell>
          <cell r="Q196">
            <v>-156000</v>
          </cell>
          <cell r="R196">
            <v>-360000</v>
          </cell>
          <cell r="S196">
            <v>-10628108.350000001</v>
          </cell>
          <cell r="T196">
            <v>-12600292</v>
          </cell>
          <cell r="U196">
            <v>-11544000</v>
          </cell>
          <cell r="V196">
            <v>-11722500</v>
          </cell>
          <cell r="W196">
            <v>-4.9390630744891482</v>
          </cell>
          <cell r="X196">
            <v>-5.3102344588363968</v>
          </cell>
          <cell r="Y196">
            <v>-1972183.65</v>
          </cell>
          <cell r="Z196">
            <v>1793683.65</v>
          </cell>
          <cell r="AA196">
            <v>62754.06</v>
          </cell>
          <cell r="AC196">
            <v>1793683.65</v>
          </cell>
          <cell r="AD196">
            <v>-7.4502214379475049</v>
          </cell>
        </row>
        <row r="197">
          <cell r="H197" t="str">
            <v>Maxicare Health Plans, Inc.</v>
          </cell>
          <cell r="I197" t="str">
            <v>LONG</v>
          </cell>
          <cell r="J197" t="str">
            <v>Bart Epker</v>
          </cell>
          <cell r="K197">
            <v>6.75</v>
          </cell>
          <cell r="L197">
            <v>5.4375</v>
          </cell>
          <cell r="Q197">
            <v>834600</v>
          </cell>
          <cell r="R197">
            <v>67000</v>
          </cell>
          <cell r="S197">
            <v>10381141.399999999</v>
          </cell>
          <cell r="T197">
            <v>268515</v>
          </cell>
          <cell r="U197">
            <v>5633550</v>
          </cell>
          <cell r="V197">
            <v>364312.5</v>
          </cell>
          <cell r="W197">
            <v>2.4102961523985047</v>
          </cell>
          <cell r="X197">
            <v>0.16503175869352396</v>
          </cell>
          <cell r="Y197">
            <v>-10112626.399999999</v>
          </cell>
          <cell r="Z197">
            <v>4843388.9000000004</v>
          </cell>
          <cell r="AA197">
            <v>-9466472.3400000017</v>
          </cell>
          <cell r="AC197">
            <v>-4623083.4400000004</v>
          </cell>
          <cell r="AD197">
            <v>19.202380171167945</v>
          </cell>
        </row>
        <row r="198">
          <cell r="H198" t="str">
            <v>MAXI 20 month Swap, $2.75 Strike</v>
          </cell>
          <cell r="I198" t="str">
            <v>LONG</v>
          </cell>
          <cell r="J198" t="str">
            <v>Bart Epker</v>
          </cell>
          <cell r="K198">
            <v>34</v>
          </cell>
          <cell r="L198">
            <v>5.4375</v>
          </cell>
          <cell r="Q198">
            <v>5000</v>
          </cell>
          <cell r="R198">
            <v>1700000</v>
          </cell>
          <cell r="S198">
            <v>160925</v>
          </cell>
          <cell r="T198">
            <v>4675000</v>
          </cell>
          <cell r="U198">
            <v>0</v>
          </cell>
          <cell r="V198">
            <v>9243750</v>
          </cell>
          <cell r="W198">
            <v>0</v>
          </cell>
          <cell r="X198">
            <v>4.1873729817759813</v>
          </cell>
          <cell r="Y198">
            <v>4675000</v>
          </cell>
          <cell r="Z198">
            <v>4568750</v>
          </cell>
          <cell r="AC198">
            <v>4568750</v>
          </cell>
          <cell r="AD198">
            <v>-18.976701490601585</v>
          </cell>
        </row>
        <row r="199">
          <cell r="H199" t="str">
            <v>Midwest Express Holdings</v>
          </cell>
          <cell r="I199" t="str">
            <v>SHORT</v>
          </cell>
          <cell r="J199" t="str">
            <v>Ed Shapiro</v>
          </cell>
          <cell r="K199">
            <v>34</v>
          </cell>
          <cell r="L199">
            <v>31.625</v>
          </cell>
          <cell r="Q199">
            <v>-293200</v>
          </cell>
          <cell r="R199">
            <v>-135000</v>
          </cell>
          <cell r="S199">
            <v>-8619221.3399999999</v>
          </cell>
          <cell r="T199">
            <v>-4111887.9</v>
          </cell>
          <cell r="U199">
            <v>0</v>
          </cell>
          <cell r="V199">
            <v>-4269375</v>
          </cell>
          <cell r="W199">
            <v>0</v>
          </cell>
          <cell r="X199">
            <v>-1.9340057362076895</v>
          </cell>
          <cell r="Y199">
            <v>-4111887.9</v>
          </cell>
          <cell r="Z199">
            <v>-157487.09999999916</v>
          </cell>
          <cell r="AA199">
            <v>-72274.539999999994</v>
          </cell>
          <cell r="AC199">
            <v>-157487.09999999916</v>
          </cell>
          <cell r="AD199">
            <v>0.65413640171173837</v>
          </cell>
        </row>
        <row r="200">
          <cell r="H200" t="str">
            <v>Mesa Airlines</v>
          </cell>
          <cell r="I200" t="str">
            <v>LONG</v>
          </cell>
          <cell r="J200" t="str">
            <v>Paul Reeder</v>
          </cell>
          <cell r="K200">
            <v>8.125</v>
          </cell>
          <cell r="L200">
            <v>5.0625</v>
          </cell>
          <cell r="Q200">
            <v>104000</v>
          </cell>
          <cell r="R200">
            <v>520111</v>
          </cell>
          <cell r="S200">
            <v>841095.6</v>
          </cell>
          <cell r="T200">
            <v>2366725.69</v>
          </cell>
          <cell r="U200">
            <v>845000</v>
          </cell>
          <cell r="V200">
            <v>0</v>
          </cell>
          <cell r="W200">
            <v>0.36153051783985879</v>
          </cell>
          <cell r="X200">
            <v>0</v>
          </cell>
          <cell r="Y200">
            <v>-841095.6</v>
          </cell>
          <cell r="Z200">
            <v>-3904.4000000000233</v>
          </cell>
          <cell r="AA200">
            <v>-22095.599999999999</v>
          </cell>
          <cell r="AC200">
            <v>-26000</v>
          </cell>
          <cell r="AD200">
            <v>0.1079932670326986</v>
          </cell>
        </row>
        <row r="201">
          <cell r="H201" t="str">
            <v>Mesa Airlines</v>
          </cell>
          <cell r="I201" t="str">
            <v>SHORT</v>
          </cell>
          <cell r="J201" t="str">
            <v>Paul Reeder</v>
          </cell>
          <cell r="K201">
            <v>8.125</v>
          </cell>
          <cell r="L201">
            <v>5.0625</v>
          </cell>
          <cell r="Q201">
            <v>-104000</v>
          </cell>
          <cell r="R201">
            <v>-396100</v>
          </cell>
          <cell r="S201">
            <v>-665473.81000000006</v>
          </cell>
          <cell r="T201">
            <v>-1976245.45</v>
          </cell>
          <cell r="U201">
            <v>-845000</v>
          </cell>
          <cell r="V201">
            <v>-2005256.25</v>
          </cell>
          <cell r="W201">
            <v>-0.36153051783985879</v>
          </cell>
          <cell r="X201">
            <v>-0.90837115270181712</v>
          </cell>
          <cell r="Y201">
            <v>-1310771.6399999999</v>
          </cell>
          <cell r="Z201">
            <v>150515.39000000001</v>
          </cell>
          <cell r="AA201">
            <v>-153526.19</v>
          </cell>
          <cell r="AC201">
            <v>-3010.7999999998137</v>
          </cell>
          <cell r="AD201">
            <v>1.2505620322385709E-2</v>
          </cell>
        </row>
        <row r="202">
          <cell r="H202" t="str">
            <v>MGM Grand Inc.</v>
          </cell>
          <cell r="I202" t="str">
            <v>LONG</v>
          </cell>
          <cell r="J202" t="str">
            <v>Paul Reeder</v>
          </cell>
          <cell r="K202">
            <v>31.5625</v>
          </cell>
          <cell r="L202">
            <v>26.125</v>
          </cell>
          <cell r="Q202">
            <v>61200</v>
          </cell>
          <cell r="R202">
            <v>237000</v>
          </cell>
          <cell r="S202">
            <v>2142202.5</v>
          </cell>
          <cell r="T202">
            <v>2532861.6</v>
          </cell>
          <cell r="U202">
            <v>1931625</v>
          </cell>
          <cell r="V202">
            <v>0</v>
          </cell>
          <cell r="W202">
            <v>0.82643951067741683</v>
          </cell>
          <cell r="X202">
            <v>0</v>
          </cell>
          <cell r="Y202">
            <v>-2142202.5</v>
          </cell>
          <cell r="Z202">
            <v>210577.5</v>
          </cell>
          <cell r="AA202">
            <v>-66439.63</v>
          </cell>
          <cell r="AC202">
            <v>144137.87</v>
          </cell>
          <cell r="AD202">
            <v>-0.59868921093978378</v>
          </cell>
        </row>
        <row r="203">
          <cell r="H203" t="str">
            <v>MGM Grand Inc.</v>
          </cell>
          <cell r="I203" t="str">
            <v>SHORT</v>
          </cell>
          <cell r="J203" t="str">
            <v>Paul Reeder</v>
          </cell>
          <cell r="K203">
            <v>31.5625</v>
          </cell>
          <cell r="L203">
            <v>26.125</v>
          </cell>
          <cell r="Q203">
            <v>-61200</v>
          </cell>
          <cell r="R203">
            <v>1767700</v>
          </cell>
          <cell r="S203">
            <v>-2075762.87</v>
          </cell>
          <cell r="T203">
            <v>14379080.07</v>
          </cell>
          <cell r="U203">
            <v>-1931625</v>
          </cell>
          <cell r="V203">
            <v>0</v>
          </cell>
          <cell r="W203">
            <v>-0.82643951067741683</v>
          </cell>
          <cell r="X203">
            <v>0</v>
          </cell>
          <cell r="Y203">
            <v>2075762.87</v>
          </cell>
          <cell r="Z203">
            <v>-144137.87</v>
          </cell>
          <cell r="AA203">
            <v>5.8207660913467407E-11</v>
          </cell>
          <cell r="AC203">
            <v>-144137.87</v>
          </cell>
          <cell r="AD203">
            <v>0.598689210939784</v>
          </cell>
        </row>
        <row r="204">
          <cell r="H204" t="str">
            <v>Morton Industrial Group</v>
          </cell>
          <cell r="I204" t="str">
            <v>LONG</v>
          </cell>
          <cell r="J204" t="str">
            <v>Paul Reeder</v>
          </cell>
          <cell r="K204">
            <v>17</v>
          </cell>
          <cell r="L204">
            <v>12.25</v>
          </cell>
          <cell r="Q204">
            <v>126200</v>
          </cell>
          <cell r="R204">
            <v>126200</v>
          </cell>
          <cell r="S204">
            <v>1812661.6</v>
          </cell>
          <cell r="T204">
            <v>1812661.6</v>
          </cell>
          <cell r="U204">
            <v>2145400</v>
          </cell>
          <cell r="V204">
            <v>1545950</v>
          </cell>
          <cell r="W204">
            <v>0.91790245322323438</v>
          </cell>
          <cell r="X204">
            <v>0.70030769559719575</v>
          </cell>
          <cell r="Y204">
            <v>0</v>
          </cell>
          <cell r="Z204">
            <v>-599450</v>
          </cell>
          <cell r="AC204">
            <v>-599450</v>
          </cell>
          <cell r="AD204">
            <v>2.4898678431827346</v>
          </cell>
        </row>
        <row r="205">
          <cell r="H205" t="str">
            <v>Mirage</v>
          </cell>
          <cell r="I205" t="str">
            <v>LONG</v>
          </cell>
          <cell r="J205" t="str">
            <v>Paul Reeder</v>
          </cell>
          <cell r="K205">
            <v>21.3125</v>
          </cell>
          <cell r="L205">
            <v>16.9375</v>
          </cell>
          <cell r="Q205">
            <v>177700</v>
          </cell>
          <cell r="R205">
            <v>178200</v>
          </cell>
          <cell r="S205">
            <v>5100942.99</v>
          </cell>
          <cell r="T205">
            <v>5115905.49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-9636.1200000000008</v>
          </cell>
          <cell r="AC205">
            <v>-9636.1200000000008</v>
          </cell>
          <cell r="AD205">
            <v>4.0024464627658692E-2</v>
          </cell>
        </row>
        <row r="206">
          <cell r="H206" t="str">
            <v>Mid Atlantic Medical</v>
          </cell>
          <cell r="I206" t="str">
            <v>LONG</v>
          </cell>
          <cell r="J206" t="str">
            <v>Bart Epker</v>
          </cell>
          <cell r="K206">
            <v>11.5</v>
          </cell>
          <cell r="L206">
            <v>7.8125</v>
          </cell>
          <cell r="Q206">
            <v>110000</v>
          </cell>
          <cell r="R206">
            <v>1002000</v>
          </cell>
          <cell r="S206">
            <v>1364112.67</v>
          </cell>
          <cell r="T206">
            <v>8439386.8800000008</v>
          </cell>
          <cell r="U206">
            <v>1265000</v>
          </cell>
          <cell r="V206">
            <v>7828125</v>
          </cell>
          <cell r="W206">
            <v>0.54122615984310229</v>
          </cell>
          <cell r="X206">
            <v>3.5461018659056229</v>
          </cell>
          <cell r="Y206">
            <v>7075274.2100000009</v>
          </cell>
          <cell r="Z206">
            <v>-512149.21000000089</v>
          </cell>
          <cell r="AA206">
            <v>-99221.61</v>
          </cell>
          <cell r="AC206">
            <v>-512149.21000000089</v>
          </cell>
          <cell r="AD206">
            <v>2.1272563998506024</v>
          </cell>
        </row>
        <row r="207">
          <cell r="H207" t="str">
            <v>MME Aug 1998 10 Puts</v>
          </cell>
          <cell r="I207" t="str">
            <v>SHORT</v>
          </cell>
          <cell r="J207" t="str">
            <v>Bart Epker</v>
          </cell>
          <cell r="K207">
            <v>18.5</v>
          </cell>
          <cell r="L207">
            <v>10.5</v>
          </cell>
          <cell r="Q207">
            <v>150650</v>
          </cell>
          <cell r="R207">
            <v>151650</v>
          </cell>
          <cell r="S207">
            <v>977636.5</v>
          </cell>
          <cell r="T207">
            <v>987190.5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C207">
            <v>0</v>
          </cell>
          <cell r="AD207">
            <v>0</v>
          </cell>
        </row>
        <row r="208">
          <cell r="H208" t="str">
            <v>Medical Manager Corp</v>
          </cell>
          <cell r="I208" t="str">
            <v>SHORT</v>
          </cell>
          <cell r="J208" t="str">
            <v>Bart Epker</v>
          </cell>
          <cell r="K208">
            <v>27.625</v>
          </cell>
          <cell r="L208">
            <v>24.875</v>
          </cell>
          <cell r="Q208">
            <v>-108900</v>
          </cell>
          <cell r="R208">
            <v>-151650</v>
          </cell>
          <cell r="S208">
            <v>-3152467.94</v>
          </cell>
          <cell r="T208">
            <v>-1764666.83</v>
          </cell>
          <cell r="U208">
            <v>-3008362.5</v>
          </cell>
          <cell r="V208">
            <v>0</v>
          </cell>
          <cell r="W208">
            <v>-1.2871181686094819</v>
          </cell>
          <cell r="X208">
            <v>0</v>
          </cell>
          <cell r="Y208">
            <v>3152467.94</v>
          </cell>
          <cell r="Z208">
            <v>-144105.44</v>
          </cell>
          <cell r="AA208">
            <v>925143.74</v>
          </cell>
          <cell r="AC208">
            <v>781038.29999999946</v>
          </cell>
          <cell r="AD208">
            <v>-3.244110680564031</v>
          </cell>
        </row>
        <row r="209">
          <cell r="H209" t="str">
            <v>MovieFone</v>
          </cell>
          <cell r="I209" t="str">
            <v>LONG</v>
          </cell>
          <cell r="J209" t="str">
            <v>Ed Shapiro</v>
          </cell>
          <cell r="K209">
            <v>10</v>
          </cell>
          <cell r="L209">
            <v>8.5</v>
          </cell>
          <cell r="Q209">
            <v>175000</v>
          </cell>
          <cell r="R209">
            <v>147200</v>
          </cell>
          <cell r="S209">
            <v>873123.97</v>
          </cell>
          <cell r="T209">
            <v>728193</v>
          </cell>
          <cell r="U209">
            <v>1750000</v>
          </cell>
          <cell r="V209">
            <v>1251200</v>
          </cell>
          <cell r="W209">
            <v>0.74873184168018092</v>
          </cell>
          <cell r="X209">
            <v>0.56678740498153968</v>
          </cell>
          <cell r="Y209">
            <v>-144930.97</v>
          </cell>
          <cell r="Z209">
            <v>-353869.03</v>
          </cell>
          <cell r="AA209">
            <v>105045.8</v>
          </cell>
          <cell r="AC209">
            <v>-248823.23</v>
          </cell>
          <cell r="AD209">
            <v>1.0335089815895597</v>
          </cell>
        </row>
        <row r="210">
          <cell r="H210" t="str">
            <v>Robert Mondavi Corp</v>
          </cell>
          <cell r="I210" t="str">
            <v>SHORT</v>
          </cell>
          <cell r="J210" t="str">
            <v>Rick Downs</v>
          </cell>
          <cell r="K210">
            <v>28.375</v>
          </cell>
          <cell r="L210">
            <v>33.9375</v>
          </cell>
          <cell r="Q210">
            <v>-137000</v>
          </cell>
          <cell r="R210">
            <v>-61750</v>
          </cell>
          <cell r="S210">
            <v>-6354613.4299999997</v>
          </cell>
          <cell r="T210">
            <v>-2221549.85</v>
          </cell>
          <cell r="U210">
            <v>-3887375</v>
          </cell>
          <cell r="V210">
            <v>0</v>
          </cell>
          <cell r="W210">
            <v>-1.6632008246008534</v>
          </cell>
          <cell r="X210">
            <v>0</v>
          </cell>
          <cell r="Y210">
            <v>6354613.4299999997</v>
          </cell>
          <cell r="Z210">
            <v>-2467238.4300000002</v>
          </cell>
          <cell r="AA210">
            <v>2804521.98</v>
          </cell>
          <cell r="AC210">
            <v>337283.55</v>
          </cell>
          <cell r="AD210">
            <v>-1.4009366338802514</v>
          </cell>
        </row>
        <row r="211">
          <cell r="H211" t="str">
            <v>Championship Auto Racing</v>
          </cell>
          <cell r="I211" t="str">
            <v>SHORT</v>
          </cell>
          <cell r="J211" t="str">
            <v>Rick Downs</v>
          </cell>
          <cell r="K211">
            <v>40.5</v>
          </cell>
          <cell r="L211">
            <v>24.875</v>
          </cell>
          <cell r="R211">
            <v>-214900</v>
          </cell>
          <cell r="T211">
            <v>-4732927.7300000004</v>
          </cell>
          <cell r="U211">
            <v>0</v>
          </cell>
          <cell r="V211">
            <v>-5345637.5</v>
          </cell>
          <cell r="W211">
            <v>0</v>
          </cell>
          <cell r="X211">
            <v>-2.4215473198505477</v>
          </cell>
          <cell r="Y211">
            <v>-4732927.7300000004</v>
          </cell>
          <cell r="Z211">
            <v>-612709.77</v>
          </cell>
          <cell r="AA211">
            <v>215291.66999999923</v>
          </cell>
          <cell r="AC211">
            <v>-612709.77</v>
          </cell>
          <cell r="AD211">
            <v>2.5449434540443581</v>
          </cell>
        </row>
        <row r="212">
          <cell r="H212" t="str">
            <v>Mariner Post Acute Network</v>
          </cell>
          <cell r="I212" t="str">
            <v>LONG</v>
          </cell>
          <cell r="J212" t="str">
            <v>Bart Epker</v>
          </cell>
          <cell r="L212">
            <v>5.8125</v>
          </cell>
          <cell r="R212">
            <v>922100</v>
          </cell>
          <cell r="T212">
            <v>7098717.0600000005</v>
          </cell>
          <cell r="U212">
            <v>0</v>
          </cell>
          <cell r="V212">
            <v>5359706.25</v>
          </cell>
          <cell r="W212">
            <v>0</v>
          </cell>
          <cell r="X212">
            <v>2.4279203939424865</v>
          </cell>
          <cell r="Y212">
            <v>7098717.0600000005</v>
          </cell>
          <cell r="Z212">
            <v>-1739010.81</v>
          </cell>
          <cell r="AA212">
            <v>77517.39</v>
          </cell>
          <cell r="AC212">
            <v>-1739010.81</v>
          </cell>
          <cell r="AD212">
            <v>7.2231330298876673</v>
          </cell>
        </row>
        <row r="213">
          <cell r="H213" t="str">
            <v>Motive Power Industries</v>
          </cell>
          <cell r="I213" t="str">
            <v>LONG</v>
          </cell>
          <cell r="J213" t="str">
            <v>Paul Reeder</v>
          </cell>
          <cell r="K213">
            <v>24.5</v>
          </cell>
          <cell r="L213">
            <v>25.4375</v>
          </cell>
          <cell r="Q213">
            <v>600600</v>
          </cell>
          <cell r="R213">
            <v>507200</v>
          </cell>
          <cell r="S213">
            <v>12175065.940000001</v>
          </cell>
          <cell r="T213">
            <v>9846710.9400000013</v>
          </cell>
          <cell r="U213">
            <v>14714700</v>
          </cell>
          <cell r="V213">
            <v>12901900</v>
          </cell>
          <cell r="W213">
            <v>6.2956368175836328</v>
          </cell>
          <cell r="X213">
            <v>5.8444968193185165</v>
          </cell>
          <cell r="Y213">
            <v>-2328355</v>
          </cell>
          <cell r="Z213">
            <v>515555</v>
          </cell>
          <cell r="AA213">
            <v>-101464.62</v>
          </cell>
          <cell r="AC213">
            <v>414090.38</v>
          </cell>
          <cell r="AD213">
            <v>-1.7199604993465991</v>
          </cell>
        </row>
        <row r="214">
          <cell r="H214" t="str">
            <v>Motive Power Industries</v>
          </cell>
          <cell r="I214" t="str">
            <v>SHORT</v>
          </cell>
          <cell r="J214" t="str">
            <v>Paul Reeder</v>
          </cell>
          <cell r="K214">
            <v>24.5</v>
          </cell>
          <cell r="L214">
            <v>25.4375</v>
          </cell>
          <cell r="Q214">
            <v>-100600</v>
          </cell>
          <cell r="R214">
            <v>-507200</v>
          </cell>
          <cell r="S214">
            <v>-1757548.84</v>
          </cell>
          <cell r="T214">
            <v>-12077525.760000002</v>
          </cell>
          <cell r="U214">
            <v>-2464700</v>
          </cell>
          <cell r="V214">
            <v>-12901900</v>
          </cell>
          <cell r="W214">
            <v>-1.0545139258223668</v>
          </cell>
          <cell r="X214">
            <v>-5.8444968193185165</v>
          </cell>
          <cell r="Y214">
            <v>-10319976.920000002</v>
          </cell>
          <cell r="Z214">
            <v>-117223.07999999844</v>
          </cell>
          <cell r="AA214">
            <v>39371.230000000003</v>
          </cell>
          <cell r="AC214">
            <v>-117223.07999999844</v>
          </cell>
          <cell r="AD214">
            <v>0.48689628387827727</v>
          </cell>
        </row>
        <row r="215">
          <cell r="H215" t="str">
            <v>MPO Aug 1998 30 Calls</v>
          </cell>
          <cell r="I215" t="str">
            <v>SHORT</v>
          </cell>
          <cell r="J215" t="str">
            <v>Paul Reeder</v>
          </cell>
          <cell r="L215">
            <v>26.125</v>
          </cell>
          <cell r="R215">
            <v>-65000</v>
          </cell>
          <cell r="T215">
            <v>-2270186.7599999998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89668.17</v>
          </cell>
          <cell r="AC215">
            <v>89668.17</v>
          </cell>
          <cell r="AD215">
            <v>-0.37244456258243858</v>
          </cell>
        </row>
        <row r="216">
          <cell r="H216" t="str">
            <v>MPO Sep 1998 30 Calls</v>
          </cell>
          <cell r="I216" t="str">
            <v>SHORT</v>
          </cell>
          <cell r="J216" t="str">
            <v>Paul Reeder</v>
          </cell>
          <cell r="K216">
            <v>14.125</v>
          </cell>
          <cell r="L216">
            <v>17.1875</v>
          </cell>
          <cell r="Q216">
            <v>150000</v>
          </cell>
          <cell r="R216">
            <v>150000</v>
          </cell>
          <cell r="S216">
            <v>1875000</v>
          </cell>
          <cell r="T216">
            <v>1875000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99681.58</v>
          </cell>
          <cell r="AC216">
            <v>99681.58</v>
          </cell>
          <cell r="AD216">
            <v>-0.41403613412235751</v>
          </cell>
        </row>
        <row r="217">
          <cell r="H217" t="str">
            <v>Midway Games</v>
          </cell>
          <cell r="I217" t="str">
            <v>LONG</v>
          </cell>
          <cell r="J217" t="str">
            <v>Paul Reeder</v>
          </cell>
          <cell r="K217">
            <v>15.625</v>
          </cell>
          <cell r="L217">
            <v>9.8125</v>
          </cell>
          <cell r="Q217">
            <v>28745</v>
          </cell>
          <cell r="R217">
            <v>28745</v>
          </cell>
          <cell r="S217">
            <v>333244.42</v>
          </cell>
          <cell r="T217">
            <v>333244.42</v>
          </cell>
          <cell r="U217">
            <v>449140.625</v>
          </cell>
          <cell r="V217">
            <v>282060.3125</v>
          </cell>
          <cell r="W217">
            <v>0.1921633641883643</v>
          </cell>
          <cell r="X217">
            <v>0.1277719250081179</v>
          </cell>
          <cell r="Y217">
            <v>0</v>
          </cell>
          <cell r="Z217">
            <v>-167080.3125</v>
          </cell>
          <cell r="AC217">
            <v>-167080.3125</v>
          </cell>
          <cell r="AD217">
            <v>0.69398264629689266</v>
          </cell>
        </row>
        <row r="218">
          <cell r="H218" t="str">
            <v>Midway Games</v>
          </cell>
          <cell r="I218" t="str">
            <v>SHORT</v>
          </cell>
          <cell r="J218" t="str">
            <v>Paul Reeder</v>
          </cell>
          <cell r="K218">
            <v>15.625</v>
          </cell>
          <cell r="L218">
            <v>9.8125</v>
          </cell>
          <cell r="Q218">
            <v>-28745</v>
          </cell>
          <cell r="R218">
            <v>-28745</v>
          </cell>
          <cell r="S218">
            <v>-409463.11</v>
          </cell>
          <cell r="T218">
            <v>-409463.11</v>
          </cell>
          <cell r="U218">
            <v>-449140.625</v>
          </cell>
          <cell r="V218">
            <v>-282060.3125</v>
          </cell>
          <cell r="W218">
            <v>-0.1921633641883643</v>
          </cell>
          <cell r="X218">
            <v>-0.1277719250081179</v>
          </cell>
          <cell r="Y218">
            <v>0</v>
          </cell>
          <cell r="Z218">
            <v>167080.3125</v>
          </cell>
          <cell r="AC218">
            <v>167080.3125</v>
          </cell>
          <cell r="AD218">
            <v>-0.69398264629689266</v>
          </cell>
        </row>
        <row r="219">
          <cell r="H219" t="str">
            <v>Northwest Airlines</v>
          </cell>
          <cell r="I219" t="str">
            <v>LONG</v>
          </cell>
          <cell r="J219" t="str">
            <v>Paul Reeder</v>
          </cell>
          <cell r="K219">
            <v>38.5625</v>
          </cell>
          <cell r="L219">
            <v>26.1875</v>
          </cell>
          <cell r="Q219">
            <v>81000</v>
          </cell>
          <cell r="R219">
            <v>81000</v>
          </cell>
          <cell r="S219">
            <v>8089755.2999999998</v>
          </cell>
          <cell r="T219">
            <v>8089755.2999999998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-67108.820000000007</v>
          </cell>
          <cell r="AC219">
            <v>-67108.820000000007</v>
          </cell>
          <cell r="AD219">
            <v>0.27874233532728077</v>
          </cell>
        </row>
        <row r="220">
          <cell r="H220" t="str">
            <v>Oak Industries</v>
          </cell>
          <cell r="I220" t="str">
            <v>LONG</v>
          </cell>
          <cell r="J220" t="str">
            <v>Ed Shapiro</v>
          </cell>
          <cell r="K220">
            <v>35.375</v>
          </cell>
          <cell r="L220">
            <v>27.0625</v>
          </cell>
          <cell r="Q220">
            <v>45000</v>
          </cell>
          <cell r="R220">
            <v>-81000</v>
          </cell>
          <cell r="S220">
            <v>1395211.5</v>
          </cell>
          <cell r="T220">
            <v>-9611535.7300000004</v>
          </cell>
          <cell r="U220">
            <v>1591875</v>
          </cell>
          <cell r="V220">
            <v>0</v>
          </cell>
          <cell r="W220">
            <v>0.68107857169979313</v>
          </cell>
          <cell r="X220">
            <v>0</v>
          </cell>
          <cell r="Y220">
            <v>-1395211.5</v>
          </cell>
          <cell r="Z220">
            <v>-196663.5</v>
          </cell>
          <cell r="AA220">
            <v>-108429.91</v>
          </cell>
          <cell r="AC220">
            <v>-305093.40999999997</v>
          </cell>
          <cell r="AD220">
            <v>1.2672320806171744</v>
          </cell>
        </row>
        <row r="221">
          <cell r="H221" t="str">
            <v>Orthodontic Centers of America</v>
          </cell>
          <cell r="I221" t="str">
            <v>LONG</v>
          </cell>
          <cell r="J221" t="str">
            <v>Bart Epker</v>
          </cell>
          <cell r="K221">
            <v>20.9375</v>
          </cell>
          <cell r="L221">
            <v>18.9375</v>
          </cell>
          <cell r="Q221">
            <v>150000</v>
          </cell>
          <cell r="R221">
            <v>150000</v>
          </cell>
          <cell r="S221">
            <v>1875000</v>
          </cell>
          <cell r="T221">
            <v>1875000</v>
          </cell>
          <cell r="U221">
            <v>3140625</v>
          </cell>
          <cell r="V221">
            <v>2840625</v>
          </cell>
          <cell r="W221">
            <v>1.3437062515867533</v>
          </cell>
          <cell r="X221">
            <v>1.2867890603226393</v>
          </cell>
          <cell r="Y221">
            <v>0</v>
          </cell>
          <cell r="Z221">
            <v>-300000</v>
          </cell>
          <cell r="AC221">
            <v>-300000</v>
          </cell>
          <cell r="AD221">
            <v>1.2460761580695978</v>
          </cell>
        </row>
        <row r="222">
          <cell r="H222" t="str">
            <v>Orthodontic Centers of America</v>
          </cell>
          <cell r="I222" t="str">
            <v>SHORT</v>
          </cell>
          <cell r="J222" t="str">
            <v>Bart Epker</v>
          </cell>
          <cell r="K222">
            <v>20.9375</v>
          </cell>
          <cell r="L222">
            <v>18.9375</v>
          </cell>
          <cell r="Q222">
            <v>-150000</v>
          </cell>
          <cell r="R222">
            <v>-150000</v>
          </cell>
          <cell r="S222">
            <v>-2651770.21</v>
          </cell>
          <cell r="T222">
            <v>-2651770.21</v>
          </cell>
          <cell r="U222">
            <v>-3140625</v>
          </cell>
          <cell r="V222">
            <v>-2840625</v>
          </cell>
          <cell r="W222">
            <v>-1.3437062515867533</v>
          </cell>
          <cell r="X222">
            <v>-1.2867890603226393</v>
          </cell>
          <cell r="Y222">
            <v>0</v>
          </cell>
          <cell r="Z222">
            <v>300000</v>
          </cell>
          <cell r="AC222">
            <v>300000</v>
          </cell>
          <cell r="AD222">
            <v>-1.2460761580695978</v>
          </cell>
        </row>
        <row r="223">
          <cell r="H223" t="str">
            <v>Oacis Healthcare</v>
          </cell>
          <cell r="I223" t="str">
            <v>LONG</v>
          </cell>
          <cell r="J223" t="str">
            <v>Bart Epker</v>
          </cell>
          <cell r="K223">
            <v>2.75</v>
          </cell>
          <cell r="L223">
            <v>3.0625</v>
          </cell>
          <cell r="Q223">
            <v>381700</v>
          </cell>
          <cell r="R223">
            <v>525000</v>
          </cell>
          <cell r="S223">
            <v>1423735</v>
          </cell>
          <cell r="T223">
            <v>1797619.29</v>
          </cell>
          <cell r="U223">
            <v>1049675</v>
          </cell>
          <cell r="V223">
            <v>1607812.5</v>
          </cell>
          <cell r="W223">
            <v>0.44910005480893933</v>
          </cell>
          <cell r="X223">
            <v>0.72833110179977767</v>
          </cell>
          <cell r="Y223">
            <v>373884.29</v>
          </cell>
          <cell r="Z223">
            <v>184253.21</v>
          </cell>
          <cell r="AC223">
            <v>184253.21</v>
          </cell>
          <cell r="AD223">
            <v>-0.76531177342930246</v>
          </cell>
        </row>
        <row r="224">
          <cell r="H224" t="str">
            <v>Outdoor Systems</v>
          </cell>
          <cell r="I224" t="str">
            <v>LONG</v>
          </cell>
          <cell r="J224" t="str">
            <v>Ed Shapiro</v>
          </cell>
          <cell r="K224">
            <v>28</v>
          </cell>
          <cell r="L224">
            <v>22.0625</v>
          </cell>
          <cell r="Q224">
            <v>100000</v>
          </cell>
          <cell r="R224">
            <v>-251000</v>
          </cell>
          <cell r="S224">
            <v>1163194.45</v>
          </cell>
          <cell r="T224">
            <v>-2400881.66</v>
          </cell>
          <cell r="U224">
            <v>2800000</v>
          </cell>
          <cell r="V224">
            <v>0</v>
          </cell>
          <cell r="W224">
            <v>1.1979709466882895</v>
          </cell>
          <cell r="X224">
            <v>0</v>
          </cell>
          <cell r="Y224">
            <v>-1163194.45</v>
          </cell>
          <cell r="Z224">
            <v>-1636805.55</v>
          </cell>
          <cell r="AA224">
            <v>1071520.8899999999</v>
          </cell>
          <cell r="AC224">
            <v>-565284.66</v>
          </cell>
          <cell r="AD224">
            <v>2.3479591244949303</v>
          </cell>
        </row>
        <row r="225">
          <cell r="H225" t="str">
            <v>Optical Imaging Systems</v>
          </cell>
          <cell r="I225" t="str">
            <v>SHORT</v>
          </cell>
          <cell r="J225" t="str">
            <v>Bart Epker</v>
          </cell>
          <cell r="K225">
            <v>0.9375</v>
          </cell>
          <cell r="L225">
            <v>8.9375</v>
          </cell>
          <cell r="Q225">
            <v>-445492</v>
          </cell>
          <cell r="R225">
            <v>740000</v>
          </cell>
          <cell r="S225">
            <v>-1856442.7</v>
          </cell>
          <cell r="T225">
            <v>7216767</v>
          </cell>
          <cell r="U225">
            <v>-417648.75</v>
          </cell>
          <cell r="V225">
            <v>0</v>
          </cell>
          <cell r="W225">
            <v>-0.17868966729310026</v>
          </cell>
          <cell r="X225">
            <v>0</v>
          </cell>
          <cell r="Y225">
            <v>1856442.7</v>
          </cell>
          <cell r="Z225">
            <v>-1438793.95</v>
          </cell>
          <cell r="AC225">
            <v>-1438793.95</v>
          </cell>
          <cell r="AD225">
            <v>5.9761561248992701</v>
          </cell>
        </row>
        <row r="226">
          <cell r="H226" t="str">
            <v>Optical Imaging Systems</v>
          </cell>
          <cell r="I226" t="str">
            <v>SHORT</v>
          </cell>
          <cell r="J226" t="str">
            <v>Bart Epker</v>
          </cell>
          <cell r="K226">
            <v>39.4375</v>
          </cell>
          <cell r="L226">
            <v>7.8125E-2</v>
          </cell>
          <cell r="Q226">
            <v>937000</v>
          </cell>
          <cell r="R226">
            <v>-445492</v>
          </cell>
          <cell r="S226">
            <v>20241104.660000004</v>
          </cell>
          <cell r="T226">
            <v>-1856442.7</v>
          </cell>
          <cell r="U226">
            <v>0</v>
          </cell>
          <cell r="V226">
            <v>-34804.0625</v>
          </cell>
          <cell r="W226">
            <v>0</v>
          </cell>
          <cell r="X226">
            <v>-1.5766067988483311E-2</v>
          </cell>
          <cell r="Y226">
            <v>-1856442.7</v>
          </cell>
          <cell r="Z226">
            <v>1821638.6375</v>
          </cell>
          <cell r="AC226">
            <v>1821638.6375</v>
          </cell>
          <cell r="AD226">
            <v>-7.5663349160237887</v>
          </cell>
        </row>
        <row r="227">
          <cell r="H227" t="str">
            <v>ENVY Aug 1998 35 Puts</v>
          </cell>
          <cell r="I227" t="str">
            <v>SHORT</v>
          </cell>
          <cell r="J227" t="str">
            <v>Bart Epker</v>
          </cell>
          <cell r="K227">
            <v>0.16</v>
          </cell>
          <cell r="L227">
            <v>0.15</v>
          </cell>
          <cell r="Q227">
            <v>91500</v>
          </cell>
          <cell r="R227">
            <v>91500</v>
          </cell>
          <cell r="S227">
            <v>390250</v>
          </cell>
          <cell r="T227">
            <v>390250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9.9999999947613105E-3</v>
          </cell>
          <cell r="AC227">
            <v>9.9999999947613105E-3</v>
          </cell>
          <cell r="AD227">
            <v>-4.1535871913893901E-8</v>
          </cell>
        </row>
        <row r="228">
          <cell r="H228" t="str">
            <v>PanAm Corp.</v>
          </cell>
          <cell r="I228" t="str">
            <v>SHORT</v>
          </cell>
          <cell r="J228" t="str">
            <v>Paul Reeder</v>
          </cell>
          <cell r="K228">
            <v>0.03</v>
          </cell>
          <cell r="L228">
            <v>0.01</v>
          </cell>
          <cell r="Q228">
            <v>-379400</v>
          </cell>
          <cell r="R228">
            <v>-379400</v>
          </cell>
          <cell r="S228">
            <v>-3351143.19</v>
          </cell>
          <cell r="T228">
            <v>-3351143.19</v>
          </cell>
          <cell r="U228">
            <v>-11382</v>
          </cell>
          <cell r="V228">
            <v>-3794</v>
          </cell>
          <cell r="W228">
            <v>-4.8697518982878966E-3</v>
          </cell>
          <cell r="X228">
            <v>-1.7186632149136522E-3</v>
          </cell>
          <cell r="Y228">
            <v>0</v>
          </cell>
          <cell r="Z228">
            <v>7588</v>
          </cell>
          <cell r="AC228">
            <v>7588</v>
          </cell>
          <cell r="AD228">
            <v>-3.1517419624773696E-2</v>
          </cell>
        </row>
        <row r="229">
          <cell r="H229" t="str">
            <v>Paxson Communications</v>
          </cell>
          <cell r="I229" t="str">
            <v>SHORT</v>
          </cell>
          <cell r="J229" t="str">
            <v>Ed Shapiro</v>
          </cell>
          <cell r="K229">
            <v>43.125</v>
          </cell>
          <cell r="L229">
            <v>8.375</v>
          </cell>
          <cell r="Q229">
            <v>200000</v>
          </cell>
          <cell r="R229">
            <v>-285000</v>
          </cell>
          <cell r="S229">
            <v>8111393.7999999989</v>
          </cell>
          <cell r="T229">
            <v>-1845831.02</v>
          </cell>
          <cell r="U229">
            <v>0</v>
          </cell>
          <cell r="V229">
            <v>-2386875</v>
          </cell>
          <cell r="W229">
            <v>0</v>
          </cell>
          <cell r="X229">
            <v>-1.0812425569575708</v>
          </cell>
          <cell r="Y229">
            <v>-1845831.02</v>
          </cell>
          <cell r="Z229">
            <v>-541043.98</v>
          </cell>
          <cell r="AC229">
            <v>-541043.98</v>
          </cell>
          <cell r="AD229">
            <v>2.2472733464836159</v>
          </cell>
        </row>
        <row r="230">
          <cell r="H230" t="str">
            <v>Physician Computer Network</v>
          </cell>
          <cell r="I230" t="str">
            <v>LONG</v>
          </cell>
          <cell r="J230" t="str">
            <v>Bart Epker</v>
          </cell>
          <cell r="K230">
            <v>1.5625</v>
          </cell>
          <cell r="L230">
            <v>1.5625</v>
          </cell>
          <cell r="Q230">
            <v>251000</v>
          </cell>
          <cell r="R230">
            <v>251000</v>
          </cell>
          <cell r="S230">
            <v>1668716.09</v>
          </cell>
          <cell r="T230">
            <v>1668716.09</v>
          </cell>
          <cell r="U230">
            <v>392187.5</v>
          </cell>
          <cell r="V230">
            <v>392187.5</v>
          </cell>
          <cell r="W230">
            <v>0.16779615380511198</v>
          </cell>
          <cell r="X230">
            <v>0.17765899567710805</v>
          </cell>
          <cell r="Y230">
            <v>0</v>
          </cell>
          <cell r="Z230">
            <v>0</v>
          </cell>
          <cell r="AC230">
            <v>0</v>
          </cell>
          <cell r="AD230">
            <v>0</v>
          </cell>
        </row>
        <row r="231">
          <cell r="H231" t="str">
            <v>Physician Computer Network</v>
          </cell>
          <cell r="I231" t="str">
            <v>SHORT</v>
          </cell>
          <cell r="J231" t="str">
            <v>Bart Epker</v>
          </cell>
          <cell r="K231">
            <v>1.5625</v>
          </cell>
          <cell r="L231">
            <v>1.5625</v>
          </cell>
          <cell r="Q231">
            <v>-251000</v>
          </cell>
          <cell r="R231">
            <v>-251000</v>
          </cell>
          <cell r="S231">
            <v>-2400881.66</v>
          </cell>
          <cell r="T231">
            <v>-2400881.66</v>
          </cell>
          <cell r="U231">
            <v>-392187.5</v>
          </cell>
          <cell r="V231">
            <v>-392187.5</v>
          </cell>
          <cell r="W231">
            <v>-0.16779615380511198</v>
          </cell>
          <cell r="X231">
            <v>-0.17765899567710805</v>
          </cell>
          <cell r="Y231">
            <v>0</v>
          </cell>
          <cell r="Z231">
            <v>0</v>
          </cell>
          <cell r="AC231">
            <v>0</v>
          </cell>
          <cell r="AD231">
            <v>0</v>
          </cell>
        </row>
        <row r="232">
          <cell r="H232" t="str">
            <v>Penn National Gaming</v>
          </cell>
          <cell r="I232" t="str">
            <v>LONG</v>
          </cell>
          <cell r="J232" t="str">
            <v>Rick Downs</v>
          </cell>
          <cell r="K232">
            <v>7.5625</v>
          </cell>
          <cell r="L232">
            <v>8.375</v>
          </cell>
          <cell r="Q232">
            <v>262900</v>
          </cell>
          <cell r="R232">
            <v>297900</v>
          </cell>
          <cell r="S232">
            <v>2965287.55</v>
          </cell>
          <cell r="T232">
            <v>3222412.55</v>
          </cell>
          <cell r="U232">
            <v>1988181.25</v>
          </cell>
          <cell r="V232">
            <v>2494912.5</v>
          </cell>
          <cell r="W232">
            <v>0.85063691937514518</v>
          </cell>
          <cell r="X232">
            <v>1.1301830095356502</v>
          </cell>
          <cell r="Y232">
            <v>257125</v>
          </cell>
          <cell r="Z232">
            <v>249606.25</v>
          </cell>
          <cell r="AC232">
            <v>249606.25</v>
          </cell>
          <cell r="AD232">
            <v>-1.0367613234338653</v>
          </cell>
        </row>
        <row r="233">
          <cell r="H233" t="str">
            <v>Pfizer</v>
          </cell>
          <cell r="I233" t="str">
            <v>SHORT</v>
          </cell>
          <cell r="J233" t="str">
            <v>Bart Epker</v>
          </cell>
          <cell r="K233">
            <v>108.5</v>
          </cell>
          <cell r="L233">
            <v>107.3125</v>
          </cell>
          <cell r="Q233">
            <v>-61000</v>
          </cell>
          <cell r="R233">
            <v>-40000</v>
          </cell>
          <cell r="S233">
            <v>-6766194.7999999998</v>
          </cell>
          <cell r="T233">
            <v>-1306205.3899999999</v>
          </cell>
          <cell r="U233">
            <v>-6618500</v>
          </cell>
          <cell r="V233">
            <v>0</v>
          </cell>
          <cell r="W233">
            <v>-2.8317038252344444</v>
          </cell>
          <cell r="X233">
            <v>0</v>
          </cell>
          <cell r="Y233">
            <v>6766194.7999999998</v>
          </cell>
          <cell r="Z233">
            <v>-147694.79999999999</v>
          </cell>
          <cell r="AA233">
            <v>496768.71</v>
          </cell>
          <cell r="AC233">
            <v>349073.91000000061</v>
          </cell>
          <cell r="AD233">
            <v>-1.4499089221837778</v>
          </cell>
        </row>
        <row r="234">
          <cell r="H234" t="str">
            <v>Pegasus Communications</v>
          </cell>
          <cell r="I234" t="str">
            <v>LONG</v>
          </cell>
          <cell r="J234" t="str">
            <v>Ed Shapiro</v>
          </cell>
          <cell r="K234">
            <v>21</v>
          </cell>
          <cell r="L234">
            <v>17.25</v>
          </cell>
          <cell r="Q234">
            <v>503500</v>
          </cell>
          <cell r="R234">
            <v>615000</v>
          </cell>
          <cell r="S234">
            <v>8771389.4900000002</v>
          </cell>
          <cell r="T234">
            <v>10633626.74</v>
          </cell>
          <cell r="U234">
            <v>10573500</v>
          </cell>
          <cell r="V234">
            <v>10608750</v>
          </cell>
          <cell r="W234">
            <v>4.5238377874316535</v>
          </cell>
          <cell r="X234">
            <v>4.8057112233039563</v>
          </cell>
          <cell r="Y234">
            <v>1862237.25</v>
          </cell>
          <cell r="Z234">
            <v>-1826987.25</v>
          </cell>
          <cell r="AA234">
            <v>1128016.1000000001</v>
          </cell>
          <cell r="AC234">
            <v>-1826987.25</v>
          </cell>
          <cell r="AD234">
            <v>7.5885508444071323</v>
          </cell>
        </row>
        <row r="235">
          <cell r="H235" t="str">
            <v>Pixar</v>
          </cell>
          <cell r="I235" t="str">
            <v>LONG</v>
          </cell>
          <cell r="J235" t="str">
            <v>Ed Shapiro</v>
          </cell>
          <cell r="K235">
            <v>60.375</v>
          </cell>
          <cell r="L235">
            <v>47.5</v>
          </cell>
          <cell r="Q235">
            <v>-148900</v>
          </cell>
          <cell r="R235">
            <v>39000</v>
          </cell>
          <cell r="S235">
            <v>-3227156.25</v>
          </cell>
          <cell r="T235">
            <v>1285169.3999999999</v>
          </cell>
          <cell r="U235">
            <v>0</v>
          </cell>
          <cell r="V235">
            <v>1852500</v>
          </cell>
          <cell r="W235">
            <v>0</v>
          </cell>
          <cell r="X235">
            <v>0.83917332778796538</v>
          </cell>
          <cell r="Y235">
            <v>1285169.3999999999</v>
          </cell>
          <cell r="Z235">
            <v>567330.6</v>
          </cell>
          <cell r="AA235">
            <v>15870.22</v>
          </cell>
          <cell r="AC235">
            <v>583200.81999999995</v>
          </cell>
          <cell r="AD235">
            <v>-2.4223754572287972</v>
          </cell>
        </row>
        <row r="236">
          <cell r="H236" t="str">
            <v>Pixar</v>
          </cell>
          <cell r="I236" t="str">
            <v>LONG</v>
          </cell>
          <cell r="J236" t="str">
            <v>Paul Reeder</v>
          </cell>
          <cell r="K236">
            <v>60.375</v>
          </cell>
          <cell r="L236">
            <v>47.5</v>
          </cell>
          <cell r="Q236">
            <v>25450</v>
          </cell>
          <cell r="R236">
            <v>25450</v>
          </cell>
          <cell r="S236">
            <v>413211.29</v>
          </cell>
          <cell r="T236">
            <v>413211.29</v>
          </cell>
          <cell r="U236">
            <v>1536543.75</v>
          </cell>
          <cell r="V236">
            <v>1208875</v>
          </cell>
          <cell r="W236">
            <v>0.65740527529124093</v>
          </cell>
          <cell r="X236">
            <v>0.54761438954368502</v>
          </cell>
          <cell r="Y236">
            <v>0</v>
          </cell>
          <cell r="Z236">
            <v>-327668.75</v>
          </cell>
          <cell r="AC236">
            <v>-327668.75</v>
          </cell>
          <cell r="AD236">
            <v>1.3610007237315584</v>
          </cell>
        </row>
        <row r="237">
          <cell r="H237" t="str">
            <v>Pixar</v>
          </cell>
          <cell r="I237" t="str">
            <v>SHORT</v>
          </cell>
          <cell r="J237" t="str">
            <v>Ed Shapiro</v>
          </cell>
          <cell r="K237">
            <v>60.375</v>
          </cell>
          <cell r="L237">
            <v>47.5</v>
          </cell>
          <cell r="Q237">
            <v>-169000</v>
          </cell>
          <cell r="R237">
            <v>-206000</v>
          </cell>
          <cell r="S237">
            <v>-4683153.0199999996</v>
          </cell>
          <cell r="T237">
            <v>-6346430.1999999983</v>
          </cell>
          <cell r="U237">
            <v>-10203375</v>
          </cell>
          <cell r="V237">
            <v>-9785000</v>
          </cell>
          <cell r="W237">
            <v>-4.3654810029162956</v>
          </cell>
          <cell r="X237">
            <v>-4.4325565519056633</v>
          </cell>
          <cell r="Y237">
            <v>-1663277.18</v>
          </cell>
          <cell r="Z237">
            <v>2081652.18</v>
          </cell>
          <cell r="AA237">
            <v>-39059.06</v>
          </cell>
          <cell r="AC237">
            <v>2042593.12</v>
          </cell>
          <cell r="AD237">
            <v>-8.4840886248966303</v>
          </cell>
        </row>
        <row r="238">
          <cell r="H238" t="str">
            <v>Pixar</v>
          </cell>
          <cell r="I238" t="str">
            <v>SHORT</v>
          </cell>
          <cell r="J238" t="str">
            <v>Paul Reeder</v>
          </cell>
          <cell r="K238">
            <v>60.375</v>
          </cell>
          <cell r="L238">
            <v>47.5</v>
          </cell>
          <cell r="Q238">
            <v>-25450</v>
          </cell>
          <cell r="R238">
            <v>-25450</v>
          </cell>
          <cell r="S238">
            <v>-702584.98</v>
          </cell>
          <cell r="T238">
            <v>-702584.98</v>
          </cell>
          <cell r="U238">
            <v>-1536543.75</v>
          </cell>
          <cell r="V238">
            <v>-1208875</v>
          </cell>
          <cell r="W238">
            <v>-0.65740527529124093</v>
          </cell>
          <cell r="X238">
            <v>-0.54761438954368502</v>
          </cell>
          <cell r="Y238">
            <v>0</v>
          </cell>
          <cell r="Z238">
            <v>327668.75</v>
          </cell>
          <cell r="AC238">
            <v>327668.75</v>
          </cell>
          <cell r="AD238">
            <v>-1.3610007237315584</v>
          </cell>
        </row>
        <row r="239">
          <cell r="H239" t="str">
            <v>Premier Parks</v>
          </cell>
          <cell r="I239" t="str">
            <v>LONG</v>
          </cell>
          <cell r="J239" t="str">
            <v>Ed Shapiro</v>
          </cell>
          <cell r="K239">
            <v>9</v>
          </cell>
          <cell r="L239">
            <v>22.1875</v>
          </cell>
          <cell r="Q239">
            <v>-53340</v>
          </cell>
          <cell r="R239">
            <v>200000</v>
          </cell>
          <cell r="S239">
            <v>-1066119.6399999999</v>
          </cell>
          <cell r="T239">
            <v>3358161.63</v>
          </cell>
          <cell r="U239">
            <v>0</v>
          </cell>
          <cell r="V239">
            <v>4437500</v>
          </cell>
          <cell r="W239">
            <v>0</v>
          </cell>
          <cell r="X239">
            <v>2.0101655287768403</v>
          </cell>
          <cell r="Y239">
            <v>3358161.63</v>
          </cell>
          <cell r="Z239">
            <v>1079338.3700000001</v>
          </cell>
          <cell r="AA239">
            <v>78919.199999999997</v>
          </cell>
          <cell r="AC239">
            <v>1158257.57</v>
          </cell>
          <cell r="AD239">
            <v>-4.8109238096020945</v>
          </cell>
        </row>
        <row r="240">
          <cell r="H240" t="str">
            <v>Players International</v>
          </cell>
          <cell r="I240" t="str">
            <v>LONG</v>
          </cell>
          <cell r="J240" t="str">
            <v>Rick Downs</v>
          </cell>
          <cell r="K240">
            <v>4.96875</v>
          </cell>
          <cell r="L240">
            <v>4.3125</v>
          </cell>
          <cell r="Q240">
            <v>1028300</v>
          </cell>
          <cell r="R240">
            <v>1239600</v>
          </cell>
          <cell r="S240">
            <v>3716552.7</v>
          </cell>
          <cell r="T240">
            <v>4634496.0999999996</v>
          </cell>
          <cell r="U240">
            <v>5109365.625</v>
          </cell>
          <cell r="V240">
            <v>5345775</v>
          </cell>
          <cell r="W240">
            <v>2.1860255624135192</v>
          </cell>
          <cell r="X240">
            <v>2.4216096066697492</v>
          </cell>
          <cell r="Y240">
            <v>917943.39999999944</v>
          </cell>
          <cell r="Z240">
            <v>-681534.02499999944</v>
          </cell>
          <cell r="AA240">
            <v>-185786.16</v>
          </cell>
          <cell r="AC240">
            <v>-681534.02499999944</v>
          </cell>
          <cell r="AD240">
            <v>2.8308109982190284</v>
          </cell>
        </row>
        <row r="241">
          <cell r="H241" t="str">
            <v>Players International</v>
          </cell>
          <cell r="I241" t="str">
            <v>SHORT</v>
          </cell>
          <cell r="J241" t="str">
            <v>Rick Downs</v>
          </cell>
          <cell r="K241">
            <v>4.96875</v>
          </cell>
          <cell r="L241">
            <v>4.3125</v>
          </cell>
          <cell r="Q241">
            <v>-148900</v>
          </cell>
          <cell r="R241">
            <v>-148900</v>
          </cell>
          <cell r="S241">
            <v>-3227156.25</v>
          </cell>
          <cell r="T241">
            <v>-3227156.25</v>
          </cell>
          <cell r="U241">
            <v>-739846.875</v>
          </cell>
          <cell r="V241">
            <v>-642131.25</v>
          </cell>
          <cell r="W241">
            <v>-0.31654109330290092</v>
          </cell>
          <cell r="X241">
            <v>-0.29088227689022722</v>
          </cell>
          <cell r="Y241">
            <v>0</v>
          </cell>
          <cell r="Z241">
            <v>97715.625</v>
          </cell>
          <cell r="AA241">
            <v>6234022.0800000001</v>
          </cell>
          <cell r="AC241">
            <v>97715.625</v>
          </cell>
          <cell r="AD241">
            <v>-0.40587036861123182</v>
          </cell>
        </row>
        <row r="242">
          <cell r="H242" t="str">
            <v>Palomar Medical Technologies</v>
          </cell>
          <cell r="I242" t="str">
            <v>LONG</v>
          </cell>
          <cell r="J242" t="str">
            <v>Bart Epker</v>
          </cell>
          <cell r="K242">
            <v>1</v>
          </cell>
          <cell r="L242">
            <v>1</v>
          </cell>
          <cell r="Q242">
            <v>1000000</v>
          </cell>
          <cell r="R242">
            <v>264000</v>
          </cell>
          <cell r="S242">
            <v>1000000</v>
          </cell>
          <cell r="T242">
            <v>264000</v>
          </cell>
          <cell r="U242">
            <v>1000000</v>
          </cell>
          <cell r="V242">
            <v>264000</v>
          </cell>
          <cell r="W242">
            <v>0.42784676667438915</v>
          </cell>
          <cell r="X242">
            <v>0.11959069286694893</v>
          </cell>
          <cell r="Y242">
            <v>-748500</v>
          </cell>
          <cell r="Z242">
            <v>0</v>
          </cell>
          <cell r="AA242">
            <v>-28868.21</v>
          </cell>
          <cell r="AB242">
            <v>12500</v>
          </cell>
          <cell r="AC242">
            <v>-16368.21</v>
          </cell>
          <cell r="AD242">
            <v>6.7986787437587959E-2</v>
          </cell>
        </row>
        <row r="243">
          <cell r="H243" t="str">
            <v>PMTI 2/18/2003 $3.00 Warrants</v>
          </cell>
          <cell r="I243" t="str">
            <v>LONG</v>
          </cell>
          <cell r="J243" t="str">
            <v>Bart Epker</v>
          </cell>
          <cell r="K243">
            <v>0</v>
          </cell>
          <cell r="L243">
            <v>0</v>
          </cell>
          <cell r="Q243">
            <v>1000000</v>
          </cell>
          <cell r="R243">
            <v>1000000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295111.56</v>
          </cell>
          <cell r="AC243">
            <v>0</v>
          </cell>
          <cell r="AD243">
            <v>0</v>
          </cell>
        </row>
        <row r="244">
          <cell r="H244" t="str">
            <v>Catalina Marketing</v>
          </cell>
          <cell r="I244" t="str">
            <v>LONG</v>
          </cell>
          <cell r="J244" t="str">
            <v>Paul Reeder</v>
          </cell>
          <cell r="K244">
            <v>51.9375</v>
          </cell>
          <cell r="L244">
            <v>47.75</v>
          </cell>
          <cell r="Q244">
            <v>150000</v>
          </cell>
          <cell r="R244">
            <v>150000</v>
          </cell>
          <cell r="S244">
            <v>3920795</v>
          </cell>
          <cell r="T244">
            <v>3920795</v>
          </cell>
          <cell r="U244">
            <v>7790625</v>
          </cell>
          <cell r="V244">
            <v>7162500</v>
          </cell>
          <cell r="W244">
            <v>3.3331937166226631</v>
          </cell>
          <cell r="X244">
            <v>3.2445770365890967</v>
          </cell>
          <cell r="Y244">
            <v>0</v>
          </cell>
          <cell r="Z244">
            <v>-628125</v>
          </cell>
          <cell r="AA244">
            <v>319489.25</v>
          </cell>
          <cell r="AC244">
            <v>-628125</v>
          </cell>
          <cell r="AD244">
            <v>2.6089719559582205</v>
          </cell>
        </row>
        <row r="245">
          <cell r="H245" t="str">
            <v>Catalina Marketing</v>
          </cell>
          <cell r="I245" t="str">
            <v>SHORT</v>
          </cell>
          <cell r="J245" t="str">
            <v>Paul Reeder</v>
          </cell>
          <cell r="K245">
            <v>51.9375</v>
          </cell>
          <cell r="L245">
            <v>47.75</v>
          </cell>
          <cell r="Q245">
            <v>-150000</v>
          </cell>
          <cell r="R245">
            <v>-150000</v>
          </cell>
          <cell r="S245">
            <v>-5631286.4800000004</v>
          </cell>
          <cell r="T245">
            <v>-5631286.4800000004</v>
          </cell>
          <cell r="U245">
            <v>-7790625</v>
          </cell>
          <cell r="V245">
            <v>-7162500</v>
          </cell>
          <cell r="W245">
            <v>-3.3331937166226631</v>
          </cell>
          <cell r="X245">
            <v>-3.2445770365890967</v>
          </cell>
          <cell r="Y245">
            <v>0</v>
          </cell>
          <cell r="Z245">
            <v>628125</v>
          </cell>
          <cell r="AA245">
            <v>29549</v>
          </cell>
          <cell r="AC245">
            <v>628125</v>
          </cell>
          <cell r="AD245">
            <v>-2.6089719559582205</v>
          </cell>
        </row>
        <row r="246">
          <cell r="H246" t="str">
            <v>Pharmaceutical Product Development Inc.</v>
          </cell>
          <cell r="I246" t="str">
            <v>SHORT</v>
          </cell>
          <cell r="J246" t="str">
            <v>Bart Epker</v>
          </cell>
          <cell r="K246">
            <v>68</v>
          </cell>
          <cell r="L246">
            <v>27</v>
          </cell>
          <cell r="Q246">
            <v>-219800</v>
          </cell>
          <cell r="R246">
            <v>-125000</v>
          </cell>
          <cell r="S246">
            <v>-12841150.069999997</v>
          </cell>
          <cell r="T246">
            <v>-3289640.42</v>
          </cell>
          <cell r="U246">
            <v>0</v>
          </cell>
          <cell r="V246">
            <v>-3375000</v>
          </cell>
          <cell r="W246">
            <v>0</v>
          </cell>
          <cell r="X246">
            <v>-1.5288582894922447</v>
          </cell>
          <cell r="Y246">
            <v>-3289640.42</v>
          </cell>
          <cell r="Z246">
            <v>-85359.580000000075</v>
          </cell>
          <cell r="AC246">
            <v>-85359.580000000075</v>
          </cell>
          <cell r="AD246">
            <v>0.35454845833611526</v>
          </cell>
        </row>
        <row r="247">
          <cell r="H247" t="str">
            <v>Primadonna Resorts, Inc.</v>
          </cell>
          <cell r="I247" t="str">
            <v>LONG</v>
          </cell>
          <cell r="J247" t="str">
            <v>Paul Reeder</v>
          </cell>
          <cell r="K247">
            <v>14.3125</v>
          </cell>
          <cell r="L247">
            <v>7.25</v>
          </cell>
          <cell r="Q247">
            <v>-200</v>
          </cell>
          <cell r="S247">
            <v>-25025.14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-714914.64</v>
          </cell>
          <cell r="AC247">
            <v>-714914.64</v>
          </cell>
          <cell r="AD247">
            <v>2.9694602931963652</v>
          </cell>
        </row>
        <row r="248">
          <cell r="H248" t="str">
            <v>Paul-Son Gaming</v>
          </cell>
          <cell r="I248" t="str">
            <v>LONG</v>
          </cell>
          <cell r="J248" t="str">
            <v>Paul Reeder</v>
          </cell>
          <cell r="K248">
            <v>7.625</v>
          </cell>
          <cell r="L248">
            <v>4.25</v>
          </cell>
          <cell r="R248">
            <v>17000</v>
          </cell>
          <cell r="T248">
            <v>128525.2</v>
          </cell>
          <cell r="U248">
            <v>0</v>
          </cell>
          <cell r="V248">
            <v>72250</v>
          </cell>
          <cell r="W248">
            <v>0</v>
          </cell>
          <cell r="X248">
            <v>3.2728892271352499E-2</v>
          </cell>
          <cell r="Y248">
            <v>128525.2</v>
          </cell>
          <cell r="Z248">
            <v>-56275.199999999997</v>
          </cell>
          <cell r="AC248">
            <v>-56275.199999999997</v>
          </cell>
          <cell r="AD248">
            <v>0.23374395003532741</v>
          </cell>
        </row>
        <row r="249">
          <cell r="H249" t="str">
            <v>Paul-Son Gaming</v>
          </cell>
          <cell r="I249" t="str">
            <v>SHORT</v>
          </cell>
          <cell r="J249" t="str">
            <v>Paul Reeder</v>
          </cell>
          <cell r="K249">
            <v>7.625</v>
          </cell>
          <cell r="L249">
            <v>4.25</v>
          </cell>
          <cell r="Q249">
            <v>-81940</v>
          </cell>
          <cell r="R249">
            <v>-70340</v>
          </cell>
          <cell r="S249">
            <v>-1558898.91</v>
          </cell>
          <cell r="T249">
            <v>-1359822.19</v>
          </cell>
          <cell r="U249">
            <v>-624792.5</v>
          </cell>
          <cell r="V249">
            <v>-298945</v>
          </cell>
          <cell r="W249">
            <v>-0.26731545096740827</v>
          </cell>
          <cell r="X249">
            <v>-0.13542060484511381</v>
          </cell>
          <cell r="Y249">
            <v>199076.72</v>
          </cell>
          <cell r="Z249">
            <v>126770.78</v>
          </cell>
          <cell r="AA249">
            <v>108445.26</v>
          </cell>
          <cell r="AC249">
            <v>235216.04</v>
          </cell>
          <cell r="AD249">
            <v>-0.97699033146514769</v>
          </cell>
        </row>
        <row r="250">
          <cell r="H250" t="str">
            <v>Preview Travel</v>
          </cell>
          <cell r="I250" t="str">
            <v>LONG</v>
          </cell>
          <cell r="J250" t="str">
            <v>Paul Reeder</v>
          </cell>
          <cell r="K250">
            <v>34.375</v>
          </cell>
          <cell r="L250">
            <v>13.5625</v>
          </cell>
          <cell r="Q250">
            <v>35000</v>
          </cell>
          <cell r="R250">
            <v>35000</v>
          </cell>
          <cell r="S250">
            <v>1074498.75</v>
          </cell>
          <cell r="T250">
            <v>997618.9</v>
          </cell>
          <cell r="U250">
            <v>1203125</v>
          </cell>
          <cell r="V250">
            <v>474687.5</v>
          </cell>
          <cell r="W250">
            <v>0.51475314115512438</v>
          </cell>
          <cell r="X250">
            <v>0.2150310871980296</v>
          </cell>
          <cell r="Y250">
            <v>-76879.850000000006</v>
          </cell>
          <cell r="Z250">
            <v>-651557.65</v>
          </cell>
          <cell r="AA250">
            <v>-267872.83</v>
          </cell>
          <cell r="AC250">
            <v>-919430.48</v>
          </cell>
          <cell r="AD250">
            <v>3.8189346671016207</v>
          </cell>
        </row>
        <row r="251">
          <cell r="H251" t="str">
            <v>Preview Travel</v>
          </cell>
          <cell r="I251" t="str">
            <v>SHORT</v>
          </cell>
          <cell r="J251" t="str">
            <v>Paul Reeder</v>
          </cell>
          <cell r="K251">
            <v>34.375</v>
          </cell>
          <cell r="L251">
            <v>13.5625</v>
          </cell>
          <cell r="Q251">
            <v>-35000</v>
          </cell>
          <cell r="R251">
            <v>-35000</v>
          </cell>
          <cell r="S251">
            <v>-1071527.77</v>
          </cell>
          <cell r="T251">
            <v>-1071527.77</v>
          </cell>
          <cell r="U251">
            <v>-1203125</v>
          </cell>
          <cell r="V251">
            <v>-474687.5</v>
          </cell>
          <cell r="W251">
            <v>-0.51475314115512438</v>
          </cell>
          <cell r="X251">
            <v>-0.2150310871980296</v>
          </cell>
          <cell r="Y251">
            <v>0</v>
          </cell>
          <cell r="Z251">
            <v>728437.5</v>
          </cell>
          <cell r="AC251">
            <v>728437.5</v>
          </cell>
          <cell r="AD251">
            <v>-3.025628671312742</v>
          </cell>
        </row>
        <row r="252">
          <cell r="H252" t="str">
            <v>Powerhouse (was VLTS)</v>
          </cell>
          <cell r="I252" t="str">
            <v>LONG</v>
          </cell>
          <cell r="J252" t="str">
            <v>Rick Downs</v>
          </cell>
          <cell r="K252">
            <v>9.8125</v>
          </cell>
          <cell r="L252">
            <v>9.875</v>
          </cell>
          <cell r="Q252">
            <v>509700</v>
          </cell>
          <cell r="R252">
            <v>509700</v>
          </cell>
          <cell r="S252">
            <v>4440159.42</v>
          </cell>
          <cell r="T252">
            <v>4440159.42</v>
          </cell>
          <cell r="U252">
            <v>5001431.25</v>
          </cell>
          <cell r="V252">
            <v>5033287.5</v>
          </cell>
          <cell r="W252">
            <v>2.1398461890567479</v>
          </cell>
          <cell r="X252">
            <v>2.280054316377095</v>
          </cell>
          <cell r="Y252">
            <v>0</v>
          </cell>
          <cell r="Z252">
            <v>31856.25</v>
          </cell>
          <cell r="AA252">
            <v>243295.31</v>
          </cell>
          <cell r="AC252">
            <v>31856.25</v>
          </cell>
          <cell r="AD252">
            <v>-0.13231771203501541</v>
          </cell>
        </row>
        <row r="253">
          <cell r="H253" t="str">
            <v>Qiangen NV</v>
          </cell>
          <cell r="I253" t="str">
            <v>SHORT</v>
          </cell>
          <cell r="J253" t="str">
            <v>Bart Epker</v>
          </cell>
          <cell r="K253">
            <v>63</v>
          </cell>
          <cell r="L253">
            <v>60.75</v>
          </cell>
          <cell r="Q253">
            <v>-227000</v>
          </cell>
          <cell r="R253">
            <v>-240000</v>
          </cell>
          <cell r="S253">
            <v>-11824390.579999998</v>
          </cell>
          <cell r="T253">
            <v>-12553164.849999998</v>
          </cell>
          <cell r="U253">
            <v>-14301000</v>
          </cell>
          <cell r="V253">
            <v>-14580000</v>
          </cell>
          <cell r="W253">
            <v>-6.118636610210439</v>
          </cell>
          <cell r="X253">
            <v>-6.6046678106064975</v>
          </cell>
          <cell r="Y253">
            <v>-728774.27</v>
          </cell>
          <cell r="Z253">
            <v>449774.27</v>
          </cell>
          <cell r="AA253">
            <v>3297114.94</v>
          </cell>
          <cell r="AC253">
            <v>449774.27</v>
          </cell>
          <cell r="AD253">
            <v>-1.8681766478671913</v>
          </cell>
        </row>
        <row r="254">
          <cell r="H254" t="str">
            <v>LVLT Aug 1998 40/80 Calls</v>
          </cell>
          <cell r="I254" t="str">
            <v>SHORT</v>
          </cell>
          <cell r="J254" t="str">
            <v>Bart Epker</v>
          </cell>
          <cell r="K254">
            <v>34.625</v>
          </cell>
          <cell r="L254">
            <v>41.875</v>
          </cell>
          <cell r="Q254">
            <v>-226900</v>
          </cell>
          <cell r="R254">
            <v>-400000</v>
          </cell>
          <cell r="S254">
            <v>-7668270.3300000001</v>
          </cell>
          <cell r="T254">
            <v>-15201374.32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156594.74</v>
          </cell>
          <cell r="AC254">
            <v>156594.74</v>
          </cell>
          <cell r="AD254">
            <v>-0.65042990664369182</v>
          </cell>
        </row>
        <row r="255">
          <cell r="H255" t="str">
            <v>LVLT Oct 1998 40 Calls</v>
          </cell>
          <cell r="I255" t="str">
            <v>SHORT</v>
          </cell>
          <cell r="J255" t="str">
            <v>Bart Epker</v>
          </cell>
          <cell r="K255">
            <v>3.0625</v>
          </cell>
          <cell r="L255">
            <v>2.625</v>
          </cell>
          <cell r="Q255">
            <v>3800</v>
          </cell>
          <cell r="R255">
            <v>3800</v>
          </cell>
          <cell r="S255">
            <v>18838.5</v>
          </cell>
          <cell r="T255">
            <v>18838.5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274490.75</v>
          </cell>
          <cell r="AC255">
            <v>274490.75</v>
          </cell>
          <cell r="AD255">
            <v>-1.1401212639521416</v>
          </cell>
        </row>
        <row r="256">
          <cell r="H256" t="str">
            <v>MMGR Aug 1998 30 Calls</v>
          </cell>
          <cell r="I256" t="str">
            <v>SHORT</v>
          </cell>
          <cell r="J256" t="str">
            <v>Bart Epker</v>
          </cell>
          <cell r="K256">
            <v>3.0625</v>
          </cell>
          <cell r="L256">
            <v>2.625</v>
          </cell>
          <cell r="Q256">
            <v>-3800</v>
          </cell>
          <cell r="R256">
            <v>-3800</v>
          </cell>
          <cell r="S256">
            <v>-70867.64000000013</v>
          </cell>
          <cell r="T256">
            <v>-70867.64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48498.33</v>
          </cell>
          <cell r="AC256">
            <v>48498.33</v>
          </cell>
          <cell r="AD256">
            <v>-0.20144204239730507</v>
          </cell>
        </row>
        <row r="257">
          <cell r="H257" t="str">
            <v>SAPE Sep 1998 45 Calls</v>
          </cell>
          <cell r="I257" t="str">
            <v>SHORT</v>
          </cell>
          <cell r="J257" t="str">
            <v>Bart Epker</v>
          </cell>
          <cell r="K257">
            <v>81.25</v>
          </cell>
          <cell r="L257">
            <v>79.25</v>
          </cell>
          <cell r="Q257">
            <v>-15000</v>
          </cell>
          <cell r="S257">
            <v>-1173023.8899999999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124558.32</v>
          </cell>
          <cell r="AC257">
            <v>124558.32</v>
          </cell>
          <cell r="AD257">
            <v>-0.51736384280401182</v>
          </cell>
        </row>
        <row r="258">
          <cell r="H258" t="str">
            <v>SAPE Oct 1998 25 Puts</v>
          </cell>
          <cell r="I258" t="str">
            <v>SHORT</v>
          </cell>
          <cell r="J258" t="str">
            <v>Bart Epker</v>
          </cell>
          <cell r="K258">
            <v>4.5625</v>
          </cell>
          <cell r="Q258">
            <v>32500</v>
          </cell>
          <cell r="S258">
            <v>365950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197123.32</v>
          </cell>
          <cell r="AC258">
            <v>197123.32</v>
          </cell>
          <cell r="AD258">
            <v>-0.81876889750507975</v>
          </cell>
        </row>
        <row r="259">
          <cell r="H259" t="str">
            <v>SAPE Oct 30 Puts</v>
          </cell>
          <cell r="I259" t="str">
            <v>SHORT</v>
          </cell>
          <cell r="J259" t="str">
            <v>Bart Epker</v>
          </cell>
          <cell r="K259">
            <v>4.5625</v>
          </cell>
          <cell r="Q259">
            <v>-32500</v>
          </cell>
          <cell r="S259">
            <v>-669750.30000000005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273240.78999999998</v>
          </cell>
          <cell r="AC259">
            <v>273240.78999999998</v>
          </cell>
          <cell r="AD259">
            <v>-1.1349294461036725</v>
          </cell>
        </row>
        <row r="260">
          <cell r="H260" t="str">
            <v>ACCS Nov 1998 40 Calls</v>
          </cell>
          <cell r="I260" t="str">
            <v>SHORT</v>
          </cell>
          <cell r="J260" t="str">
            <v>Bart Epker</v>
          </cell>
          <cell r="K260">
            <v>19.5</v>
          </cell>
          <cell r="L260">
            <v>0.4375</v>
          </cell>
          <cell r="Q260">
            <v>694600</v>
          </cell>
          <cell r="R260">
            <v>-4000</v>
          </cell>
          <cell r="S260">
            <v>13025706.27</v>
          </cell>
          <cell r="T260">
            <v>-511982.53</v>
          </cell>
          <cell r="U260">
            <v>0</v>
          </cell>
          <cell r="V260">
            <v>-175000</v>
          </cell>
          <cell r="W260">
            <v>0</v>
          </cell>
          <cell r="X260">
            <v>-7.9274133529227492E-2</v>
          </cell>
          <cell r="Y260">
            <v>-511982.53</v>
          </cell>
          <cell r="Z260">
            <v>336982.53</v>
          </cell>
          <cell r="AC260">
            <v>336982.53</v>
          </cell>
          <cell r="AD260">
            <v>-1.3996863210632433</v>
          </cell>
        </row>
        <row r="261">
          <cell r="H261" t="str">
            <v>DAOU Aug 1998 22.5 Calls</v>
          </cell>
          <cell r="I261" t="str">
            <v>SHORT</v>
          </cell>
          <cell r="J261" t="str">
            <v>Bart Epker</v>
          </cell>
          <cell r="K261">
            <v>12.25</v>
          </cell>
          <cell r="L261">
            <v>0</v>
          </cell>
          <cell r="Q261">
            <v>-512700</v>
          </cell>
          <cell r="R261">
            <v>-800000</v>
          </cell>
          <cell r="S261">
            <v>-5314044.28</v>
          </cell>
          <cell r="T261">
            <v>-10060575.260000002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111663.66</v>
          </cell>
          <cell r="AC261">
            <v>111663.66</v>
          </cell>
          <cell r="AD261">
            <v>-0.46380474816263273</v>
          </cell>
        </row>
        <row r="262">
          <cell r="H262" t="str">
            <v>Rainforest Cafe</v>
          </cell>
          <cell r="I262" t="str">
            <v>LONG</v>
          </cell>
          <cell r="J262" t="str">
            <v>Rick Downs</v>
          </cell>
          <cell r="K262">
            <v>13.875</v>
          </cell>
          <cell r="L262">
            <v>6.625</v>
          </cell>
          <cell r="Q262">
            <v>275000</v>
          </cell>
          <cell r="R262">
            <v>1084400</v>
          </cell>
          <cell r="S262">
            <v>3237834.1</v>
          </cell>
          <cell r="T262">
            <v>10316111.399999999</v>
          </cell>
          <cell r="U262">
            <v>3815625</v>
          </cell>
          <cell r="V262">
            <v>7184150</v>
          </cell>
          <cell r="W262">
            <v>1.6325028190919659</v>
          </cell>
          <cell r="X262">
            <v>3.2543843793942844</v>
          </cell>
          <cell r="Y262">
            <v>7078277.2999999989</v>
          </cell>
          <cell r="Z262">
            <v>-3709752.3</v>
          </cell>
          <cell r="AA262">
            <v>2947973.32</v>
          </cell>
          <cell r="AC262">
            <v>-3709752.3</v>
          </cell>
          <cell r="AD262">
            <v>15.408779644579507</v>
          </cell>
        </row>
        <row r="263">
          <cell r="H263" t="str">
            <v>Rainforest Cafe</v>
          </cell>
          <cell r="I263" t="str">
            <v>SHORT</v>
          </cell>
          <cell r="J263" t="str">
            <v>Rick Downs</v>
          </cell>
          <cell r="K263">
            <v>13.875</v>
          </cell>
          <cell r="L263">
            <v>6.625</v>
          </cell>
          <cell r="Q263">
            <v>-74400</v>
          </cell>
          <cell r="R263">
            <v>-74400</v>
          </cell>
          <cell r="S263">
            <v>-1571849.12</v>
          </cell>
          <cell r="T263">
            <v>-1571849.12</v>
          </cell>
          <cell r="U263">
            <v>-1032300</v>
          </cell>
          <cell r="V263">
            <v>-492900</v>
          </cell>
          <cell r="W263">
            <v>-0.44166621723797189</v>
          </cell>
          <cell r="X263">
            <v>-0.22328125952317845</v>
          </cell>
          <cell r="Y263">
            <v>0</v>
          </cell>
          <cell r="Z263">
            <v>539400</v>
          </cell>
          <cell r="AA263">
            <v>909331.25</v>
          </cell>
          <cell r="AC263">
            <v>539400</v>
          </cell>
          <cell r="AD263">
            <v>-2.2404449322091367</v>
          </cell>
        </row>
        <row r="264">
          <cell r="H264" t="str">
            <v>Reno Airlines</v>
          </cell>
          <cell r="I264" t="str">
            <v>LONG</v>
          </cell>
          <cell r="J264" t="str">
            <v>Paul Reeder</v>
          </cell>
          <cell r="K264">
            <v>6.9375</v>
          </cell>
          <cell r="L264">
            <v>6.5625</v>
          </cell>
          <cell r="Q264">
            <v>285900</v>
          </cell>
          <cell r="R264">
            <v>2297297</v>
          </cell>
          <cell r="S264">
            <v>2217552.8199999998</v>
          </cell>
          <cell r="T264">
            <v>22035440.550000001</v>
          </cell>
          <cell r="U264">
            <v>1983431.25</v>
          </cell>
          <cell r="V264">
            <v>0</v>
          </cell>
          <cell r="W264">
            <v>0.84860464723344187</v>
          </cell>
          <cell r="X264">
            <v>0</v>
          </cell>
          <cell r="Y264">
            <v>-2217552.8199999998</v>
          </cell>
          <cell r="Z264">
            <v>234121.57</v>
          </cell>
          <cell r="AA264">
            <v>-1133711.5</v>
          </cell>
          <cell r="AC264">
            <v>-899589.93</v>
          </cell>
          <cell r="AD264">
            <v>3.7365252127083268</v>
          </cell>
        </row>
        <row r="265">
          <cell r="H265" t="str">
            <v>Reno Air 9% Convertible Pref</v>
          </cell>
          <cell r="I265" t="str">
            <v>LONG</v>
          </cell>
          <cell r="J265" t="str">
            <v>Paul Reeder</v>
          </cell>
          <cell r="K265">
            <v>23</v>
          </cell>
          <cell r="L265">
            <v>22.75</v>
          </cell>
          <cell r="Q265">
            <v>75000</v>
          </cell>
          <cell r="R265">
            <v>230000</v>
          </cell>
          <cell r="S265">
            <v>1800000</v>
          </cell>
          <cell r="T265">
            <v>5227812.5</v>
          </cell>
          <cell r="U265">
            <v>1725000</v>
          </cell>
          <cell r="V265">
            <v>5232500</v>
          </cell>
          <cell r="W265">
            <v>0.73803567251332125</v>
          </cell>
          <cell r="X265">
            <v>2.3702965925239026</v>
          </cell>
          <cell r="Y265">
            <v>3298437.5</v>
          </cell>
          <cell r="Z265">
            <v>79687.5</v>
          </cell>
          <cell r="AB265">
            <v>129375</v>
          </cell>
          <cell r="AC265">
            <v>209062.5</v>
          </cell>
          <cell r="AD265">
            <v>-0.86835932265475102</v>
          </cell>
        </row>
        <row r="266">
          <cell r="H266" t="str">
            <v>Resource America</v>
          </cell>
          <cell r="I266" t="str">
            <v>LONG</v>
          </cell>
          <cell r="J266" t="str">
            <v>Ed Shapiro</v>
          </cell>
          <cell r="K266">
            <v>29.625</v>
          </cell>
          <cell r="L266">
            <v>9.875</v>
          </cell>
          <cell r="Q266">
            <v>148000</v>
          </cell>
          <cell r="R266">
            <v>120000</v>
          </cell>
          <cell r="S266">
            <v>1783944.66</v>
          </cell>
          <cell r="T266">
            <v>1385241.18</v>
          </cell>
          <cell r="U266">
            <v>4384500</v>
          </cell>
          <cell r="V266">
            <v>1185000</v>
          </cell>
          <cell r="W266">
            <v>1.8758941484838592</v>
          </cell>
          <cell r="X266">
            <v>0.53679913275505486</v>
          </cell>
          <cell r="Y266">
            <v>-403398.78</v>
          </cell>
          <cell r="Z266">
            <v>-2800796.52</v>
          </cell>
          <cell r="AA266">
            <v>-25553.45</v>
          </cell>
          <cell r="AB266">
            <v>4695.3</v>
          </cell>
          <cell r="AC266">
            <v>-2821654.67</v>
          </cell>
          <cell r="AD266">
            <v>11.719988701975797</v>
          </cell>
        </row>
        <row r="267">
          <cell r="H267" t="str">
            <v>Rio Hotel &amp; Casinos</v>
          </cell>
          <cell r="I267" t="str">
            <v>LONG</v>
          </cell>
          <cell r="J267" t="str">
            <v>Paul Reeder</v>
          </cell>
          <cell r="K267">
            <v>18.875</v>
          </cell>
          <cell r="L267">
            <v>14</v>
          </cell>
          <cell r="Q267">
            <v>-60000</v>
          </cell>
          <cell r="R267">
            <v>-23600</v>
          </cell>
          <cell r="S267">
            <v>-1932513.94</v>
          </cell>
          <cell r="T267">
            <v>-822513.98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-69945.559999999896</v>
          </cell>
          <cell r="AC267">
            <v>-69945.559999999896</v>
          </cell>
          <cell r="AD267">
            <v>0.29052498226275469</v>
          </cell>
        </row>
        <row r="268">
          <cell r="H268" t="str">
            <v>Ramsay Health Care</v>
          </cell>
          <cell r="I268" t="str">
            <v>LONG</v>
          </cell>
          <cell r="J268" t="str">
            <v>Bart Epker</v>
          </cell>
          <cell r="K268">
            <v>2</v>
          </cell>
          <cell r="L268">
            <v>1.125</v>
          </cell>
          <cell r="Q268">
            <v>294000</v>
          </cell>
          <cell r="R268">
            <v>324000</v>
          </cell>
          <cell r="S268">
            <v>919093.72</v>
          </cell>
          <cell r="T268">
            <v>982843.72</v>
          </cell>
          <cell r="U268">
            <v>588000</v>
          </cell>
          <cell r="V268">
            <v>364500</v>
          </cell>
          <cell r="W268">
            <v>0.25157389880454079</v>
          </cell>
          <cell r="X268">
            <v>0.16511669526516243</v>
          </cell>
          <cell r="Y268">
            <v>63750</v>
          </cell>
          <cell r="Z268">
            <v>-287250</v>
          </cell>
          <cell r="AC268">
            <v>-287250</v>
          </cell>
          <cell r="AD268">
            <v>1.1931179213516399</v>
          </cell>
        </row>
        <row r="269">
          <cell r="H269" t="str">
            <v>Restoration Hardware</v>
          </cell>
          <cell r="I269" t="str">
            <v>SHORT</v>
          </cell>
          <cell r="J269" t="str">
            <v>Rick Downs</v>
          </cell>
          <cell r="K269">
            <v>28.75</v>
          </cell>
          <cell r="L269">
            <v>20.125</v>
          </cell>
          <cell r="Q269">
            <v>-366000</v>
          </cell>
          <cell r="R269">
            <v>-1180000</v>
          </cell>
          <cell r="S269">
            <v>-8681924.0999999978</v>
          </cell>
          <cell r="T269">
            <v>-34113167.07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972407.48</v>
          </cell>
          <cell r="AC269">
            <v>972407.48</v>
          </cell>
          <cell r="AD269">
            <v>-4.0389792558551312</v>
          </cell>
        </row>
        <row r="270">
          <cell r="H270" t="str">
            <v>SAPE Swap, $45 2/9/2000</v>
          </cell>
          <cell r="I270" t="str">
            <v>SHORT</v>
          </cell>
          <cell r="J270" t="str">
            <v>Bart Epker</v>
          </cell>
          <cell r="K270">
            <v>52.75</v>
          </cell>
          <cell r="L270">
            <v>45.0625</v>
          </cell>
          <cell r="Q270">
            <v>-450000</v>
          </cell>
          <cell r="R270">
            <v>-450000</v>
          </cell>
          <cell r="S270">
            <v>-20250000</v>
          </cell>
          <cell r="T270">
            <v>-20250000</v>
          </cell>
          <cell r="U270">
            <v>-23737500</v>
          </cell>
          <cell r="V270">
            <v>-20278125</v>
          </cell>
          <cell r="W270">
            <v>-10.156012623933311</v>
          </cell>
          <cell r="X270">
            <v>-9.1858902226992356</v>
          </cell>
          <cell r="Y270">
            <v>0</v>
          </cell>
          <cell r="Z270">
            <v>3459375</v>
          </cell>
          <cell r="AC270">
            <v>3459375</v>
          </cell>
          <cell r="AD270">
            <v>-14.36881569774005</v>
          </cell>
        </row>
        <row r="271">
          <cell r="H271" t="str">
            <v>Sanchez Computer Associates</v>
          </cell>
          <cell r="I271" t="str">
            <v>LONG</v>
          </cell>
          <cell r="J271" t="str">
            <v>Bart Epker</v>
          </cell>
          <cell r="K271">
            <v>20.375</v>
          </cell>
          <cell r="L271">
            <v>25.125</v>
          </cell>
          <cell r="Q271">
            <v>12500</v>
          </cell>
          <cell r="S271">
            <v>240625</v>
          </cell>
          <cell r="U271">
            <v>254687.5</v>
          </cell>
          <cell r="V271">
            <v>0</v>
          </cell>
          <cell r="W271">
            <v>0.10896722338738346</v>
          </cell>
          <cell r="X271">
            <v>0</v>
          </cell>
          <cell r="Y271">
            <v>-240625</v>
          </cell>
          <cell r="Z271">
            <v>-14062.5</v>
          </cell>
          <cell r="AA271">
            <v>121875</v>
          </cell>
          <cell r="AC271">
            <v>107812.5</v>
          </cell>
          <cell r="AD271">
            <v>-0.4478086193062617</v>
          </cell>
        </row>
        <row r="272">
          <cell r="H272" t="str">
            <v>Sanchez Computer Associates</v>
          </cell>
          <cell r="I272" t="str">
            <v>SHORT</v>
          </cell>
          <cell r="J272" t="str">
            <v>Bart Epker</v>
          </cell>
          <cell r="K272">
            <v>20.375</v>
          </cell>
          <cell r="L272">
            <v>25.125</v>
          </cell>
          <cell r="Q272">
            <v>-12500</v>
          </cell>
          <cell r="R272">
            <v>340500</v>
          </cell>
          <cell r="S272">
            <v>-286474.82</v>
          </cell>
          <cell r="T272">
            <v>617507.92000000004</v>
          </cell>
          <cell r="U272">
            <v>-254687.5</v>
          </cell>
          <cell r="V272">
            <v>0</v>
          </cell>
          <cell r="W272">
            <v>-0.10896722338738346</v>
          </cell>
          <cell r="X272">
            <v>0</v>
          </cell>
          <cell r="Y272">
            <v>286474.82</v>
          </cell>
          <cell r="Z272">
            <v>-31787.320000000065</v>
          </cell>
          <cell r="AA272">
            <v>-76025.179999999993</v>
          </cell>
          <cell r="AC272">
            <v>-107812.5</v>
          </cell>
          <cell r="AD272">
            <v>0.44780861930626198</v>
          </cell>
        </row>
        <row r="273">
          <cell r="H273" t="str">
            <v>Seventh Level</v>
          </cell>
          <cell r="I273" t="str">
            <v>LONG</v>
          </cell>
          <cell r="J273" t="str">
            <v>Bart Epker</v>
          </cell>
          <cell r="K273">
            <v>4.125</v>
          </cell>
          <cell r="L273">
            <v>2.3125</v>
          </cell>
          <cell r="Q273">
            <v>32500</v>
          </cell>
          <cell r="R273">
            <v>32500</v>
          </cell>
          <cell r="S273">
            <v>365950</v>
          </cell>
          <cell r="T273">
            <v>365950</v>
          </cell>
          <cell r="U273">
            <v>134062.5</v>
          </cell>
          <cell r="V273">
            <v>75156.25</v>
          </cell>
          <cell r="W273">
            <v>5.735820715728529E-2</v>
          </cell>
          <cell r="X273">
            <v>3.4045409131748597E-2</v>
          </cell>
          <cell r="Y273">
            <v>0</v>
          </cell>
          <cell r="Z273">
            <v>-58906.25</v>
          </cell>
          <cell r="AC273">
            <v>-58906.25</v>
          </cell>
          <cell r="AD273">
            <v>0.24467224562095749</v>
          </cell>
        </row>
        <row r="274">
          <cell r="H274" t="str">
            <v>Seventh Level</v>
          </cell>
          <cell r="I274" t="str">
            <v>SHORT</v>
          </cell>
          <cell r="J274" t="str">
            <v>Bart Epker</v>
          </cell>
          <cell r="K274">
            <v>4.125</v>
          </cell>
          <cell r="L274">
            <v>2.3125</v>
          </cell>
          <cell r="Q274">
            <v>-32500</v>
          </cell>
          <cell r="R274">
            <v>-32500</v>
          </cell>
          <cell r="S274">
            <v>-669750.30000000005</v>
          </cell>
          <cell r="T274">
            <v>-669750.30000000005</v>
          </cell>
          <cell r="U274">
            <v>-134062.5</v>
          </cell>
          <cell r="V274">
            <v>-75156.25</v>
          </cell>
          <cell r="W274">
            <v>-5.735820715728529E-2</v>
          </cell>
          <cell r="X274">
            <v>-3.4045409131748597E-2</v>
          </cell>
          <cell r="Y274">
            <v>0</v>
          </cell>
          <cell r="Z274">
            <v>58906.25</v>
          </cell>
          <cell r="AC274">
            <v>58906.25</v>
          </cell>
          <cell r="AD274">
            <v>-0.24467224562095749</v>
          </cell>
        </row>
        <row r="275">
          <cell r="H275" t="str">
            <v>SFX Entertainment</v>
          </cell>
          <cell r="I275" t="str">
            <v>LONG</v>
          </cell>
          <cell r="J275" t="str">
            <v>Ed Shapiro</v>
          </cell>
          <cell r="K275">
            <v>45.875</v>
          </cell>
          <cell r="L275">
            <v>31.625</v>
          </cell>
          <cell r="Q275">
            <v>38000</v>
          </cell>
          <cell r="R275">
            <v>100000</v>
          </cell>
          <cell r="S275">
            <v>1107498.5</v>
          </cell>
          <cell r="T275">
            <v>3022660.7</v>
          </cell>
          <cell r="U275">
            <v>1743250</v>
          </cell>
          <cell r="V275">
            <v>3162500</v>
          </cell>
          <cell r="W275">
            <v>0.7458438760051288</v>
          </cell>
          <cell r="X275">
            <v>1.4325968416353256</v>
          </cell>
          <cell r="Y275">
            <v>1915162.2</v>
          </cell>
          <cell r="Z275">
            <v>-495912.2</v>
          </cell>
          <cell r="AA275">
            <v>195784.5</v>
          </cell>
          <cell r="AC275">
            <v>-495912.2</v>
          </cell>
          <cell r="AD275">
            <v>2.0598145630528077</v>
          </cell>
        </row>
        <row r="276">
          <cell r="H276" t="str">
            <v>Scientific Games</v>
          </cell>
          <cell r="I276" t="str">
            <v>LONG</v>
          </cell>
          <cell r="J276" t="str">
            <v>Rick Downs</v>
          </cell>
          <cell r="K276">
            <v>23</v>
          </cell>
          <cell r="L276">
            <v>16.5625</v>
          </cell>
          <cell r="Q276">
            <v>347700</v>
          </cell>
          <cell r="R276">
            <v>478900</v>
          </cell>
          <cell r="S276">
            <v>7117973.2800000003</v>
          </cell>
          <cell r="T276">
            <v>9327489.0600000005</v>
          </cell>
          <cell r="U276">
            <v>7997100</v>
          </cell>
          <cell r="V276">
            <v>7931781.25</v>
          </cell>
          <cell r="W276">
            <v>3.4215333777717571</v>
          </cell>
          <cell r="X276">
            <v>3.5930576339264171</v>
          </cell>
          <cell r="Y276">
            <v>2209515.7799999998</v>
          </cell>
          <cell r="Z276">
            <v>-2274834.5299999998</v>
          </cell>
          <cell r="AC276">
            <v>-2274834.5299999998</v>
          </cell>
          <cell r="AD276">
            <v>9.4487235712881983</v>
          </cell>
        </row>
        <row r="277">
          <cell r="H277" t="str">
            <v>Silicon Gaming</v>
          </cell>
          <cell r="I277" t="str">
            <v>LONG</v>
          </cell>
          <cell r="J277" t="str">
            <v>Rick Downs</v>
          </cell>
          <cell r="K277">
            <v>9.875</v>
          </cell>
          <cell r="L277">
            <v>2.25</v>
          </cell>
          <cell r="Q277">
            <v>15000</v>
          </cell>
          <cell r="R277">
            <v>35000</v>
          </cell>
          <cell r="S277">
            <v>142500</v>
          </cell>
          <cell r="T277">
            <v>195000</v>
          </cell>
          <cell r="U277">
            <v>148125</v>
          </cell>
          <cell r="V277">
            <v>78750</v>
          </cell>
          <cell r="W277">
            <v>6.3374802313643896E-2</v>
          </cell>
          <cell r="X277">
            <v>3.5673360088152375E-2</v>
          </cell>
          <cell r="Y277">
            <v>52500</v>
          </cell>
          <cell r="Z277">
            <v>-121875</v>
          </cell>
          <cell r="AC277">
            <v>-121875</v>
          </cell>
          <cell r="AD277">
            <v>0.50621843921577414</v>
          </cell>
        </row>
        <row r="278">
          <cell r="H278" t="str">
            <v>Silicon Gaming</v>
          </cell>
          <cell r="I278" t="str">
            <v>SHORT</v>
          </cell>
          <cell r="J278" t="str">
            <v>Rick Downs</v>
          </cell>
          <cell r="K278">
            <v>9.875</v>
          </cell>
          <cell r="L278">
            <v>2.25</v>
          </cell>
          <cell r="Q278">
            <v>-165000</v>
          </cell>
          <cell r="R278">
            <v>-35000</v>
          </cell>
          <cell r="S278">
            <v>-2980181.52</v>
          </cell>
          <cell r="T278">
            <v>-698342.22</v>
          </cell>
          <cell r="U278">
            <v>-1629375</v>
          </cell>
          <cell r="V278">
            <v>-78750</v>
          </cell>
          <cell r="W278">
            <v>-0.69712282545008275</v>
          </cell>
          <cell r="X278">
            <v>-3.5673360088152375E-2</v>
          </cell>
          <cell r="Y278">
            <v>2281839.2999999998</v>
          </cell>
          <cell r="Z278">
            <v>-731214.29999999923</v>
          </cell>
          <cell r="AA278">
            <v>1602877.72</v>
          </cell>
          <cell r="AC278">
            <v>871663.42000000074</v>
          </cell>
          <cell r="AD278">
            <v>-3.6205300184113574</v>
          </cell>
        </row>
        <row r="279">
          <cell r="H279" t="str">
            <v>Shells Seafood Restaurant Inc</v>
          </cell>
          <cell r="I279" t="str">
            <v>LONG</v>
          </cell>
          <cell r="J279" t="str">
            <v>Rick Downs</v>
          </cell>
          <cell r="K279">
            <v>11.25</v>
          </cell>
          <cell r="L279">
            <v>5</v>
          </cell>
          <cell r="Q279">
            <v>85000</v>
          </cell>
          <cell r="R279">
            <v>500000</v>
          </cell>
          <cell r="S279">
            <v>891562.2</v>
          </cell>
          <cell r="T279">
            <v>16992766.48</v>
          </cell>
          <cell r="U279">
            <v>956250</v>
          </cell>
          <cell r="V279">
            <v>0</v>
          </cell>
          <cell r="W279">
            <v>0.40912847063238456</v>
          </cell>
          <cell r="X279">
            <v>0</v>
          </cell>
          <cell r="Y279">
            <v>-891562.2</v>
          </cell>
          <cell r="Z279">
            <v>-64687.8</v>
          </cell>
          <cell r="AA279">
            <v>-598955.56000000006</v>
          </cell>
          <cell r="AC279">
            <v>-663643.36</v>
          </cell>
          <cell r="AD279">
            <v>2.7565005611906632</v>
          </cell>
        </row>
        <row r="280">
          <cell r="H280" t="str">
            <v>Sun International Hotels</v>
          </cell>
          <cell r="I280" t="str">
            <v>SHORT</v>
          </cell>
          <cell r="J280" t="str">
            <v>Rick Downs</v>
          </cell>
          <cell r="K280">
            <v>45.5</v>
          </cell>
          <cell r="L280">
            <v>40</v>
          </cell>
          <cell r="Q280">
            <v>-500000</v>
          </cell>
          <cell r="R280">
            <v>-500000</v>
          </cell>
          <cell r="S280">
            <v>-31561145.339999996</v>
          </cell>
          <cell r="T280">
            <v>-31561145.339999996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618411.34</v>
          </cell>
          <cell r="AC280">
            <v>618411.34</v>
          </cell>
          <cell r="AD280">
            <v>-2.568625422179573</v>
          </cell>
        </row>
        <row r="281">
          <cell r="H281" t="str">
            <v>Sirrom Capital Corp.</v>
          </cell>
          <cell r="I281" t="str">
            <v>LONG</v>
          </cell>
          <cell r="J281" t="str">
            <v>Bart Epker</v>
          </cell>
          <cell r="K281">
            <v>26</v>
          </cell>
          <cell r="L281">
            <v>5.5</v>
          </cell>
          <cell r="R281">
            <v>172300</v>
          </cell>
          <cell r="T281">
            <v>2423665</v>
          </cell>
          <cell r="U281">
            <v>0</v>
          </cell>
          <cell r="V281">
            <v>947650</v>
          </cell>
          <cell r="W281">
            <v>0</v>
          </cell>
          <cell r="X281">
            <v>0.42928075793698534</v>
          </cell>
          <cell r="Y281">
            <v>2423665</v>
          </cell>
          <cell r="Z281">
            <v>-1476015</v>
          </cell>
          <cell r="AC281">
            <v>-1476015</v>
          </cell>
          <cell r="AD281">
            <v>6.1307570015103243</v>
          </cell>
        </row>
        <row r="282">
          <cell r="H282" t="str">
            <v>Sirrom Capital Corp.</v>
          </cell>
          <cell r="I282" t="str">
            <v>SHORT</v>
          </cell>
          <cell r="J282" t="str">
            <v>Bart Epker</v>
          </cell>
          <cell r="K282">
            <v>26</v>
          </cell>
          <cell r="L282">
            <v>5.5</v>
          </cell>
          <cell r="Q282">
            <v>-122300</v>
          </cell>
          <cell r="R282">
            <v>-172300</v>
          </cell>
          <cell r="S282">
            <v>-3221090.86</v>
          </cell>
          <cell r="T282">
            <v>-4497260.71</v>
          </cell>
          <cell r="U282">
            <v>-3179800</v>
          </cell>
          <cell r="V282">
            <v>-947650</v>
          </cell>
          <cell r="W282">
            <v>-1.3604671486712225</v>
          </cell>
          <cell r="X282">
            <v>-0.42928075793698534</v>
          </cell>
          <cell r="Y282">
            <v>-1276169.8500000001</v>
          </cell>
          <cell r="Z282">
            <v>3508319.85</v>
          </cell>
          <cell r="AB282">
            <v>0</v>
          </cell>
          <cell r="AC282">
            <v>3508319.85</v>
          </cell>
          <cell r="AD282">
            <v>-14.572112399891024</v>
          </cell>
        </row>
        <row r="283">
          <cell r="H283" t="str">
            <v>SIR Jul 1998 25 Calls</v>
          </cell>
          <cell r="I283" t="str">
            <v>SHORT</v>
          </cell>
          <cell r="J283" t="str">
            <v>Bart Epker</v>
          </cell>
          <cell r="K283">
            <v>11.4375</v>
          </cell>
          <cell r="L283">
            <v>7.6875</v>
          </cell>
          <cell r="Q283">
            <v>-18500</v>
          </cell>
          <cell r="R283">
            <v>-99100</v>
          </cell>
          <cell r="S283">
            <v>-340612.63</v>
          </cell>
          <cell r="T283">
            <v>-1268044.6599999999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9149.68</v>
          </cell>
          <cell r="AC283">
            <v>9149.68</v>
          </cell>
          <cell r="AD283">
            <v>-3.8003993673220798E-2</v>
          </cell>
        </row>
        <row r="284">
          <cell r="H284" t="str">
            <v>SLI Inc. (was CHML)</v>
          </cell>
          <cell r="I284" t="str">
            <v>LONG</v>
          </cell>
          <cell r="J284" t="str">
            <v>Rick Downs</v>
          </cell>
          <cell r="K284">
            <v>26.125</v>
          </cell>
          <cell r="L284">
            <v>16.75</v>
          </cell>
          <cell r="Q284">
            <v>202100</v>
          </cell>
          <cell r="R284">
            <v>237500</v>
          </cell>
          <cell r="S284">
            <v>3548802.93</v>
          </cell>
          <cell r="T284">
            <v>3374252.56</v>
          </cell>
          <cell r="U284">
            <v>5279862.5</v>
          </cell>
          <cell r="V284">
            <v>3978125</v>
          </cell>
          <cell r="W284">
            <v>2.2589720991103568</v>
          </cell>
          <cell r="X284">
            <v>1.8020709282626179</v>
          </cell>
          <cell r="Y284">
            <v>-174550.37000000104</v>
          </cell>
          <cell r="Z284">
            <v>-1127187.1299999999</v>
          </cell>
          <cell r="AA284">
            <v>-2616570.21</v>
          </cell>
          <cell r="AC284">
            <v>-3743757.34</v>
          </cell>
          <cell r="AD284">
            <v>15.550022543240182</v>
          </cell>
        </row>
        <row r="285">
          <cell r="H285" t="str">
            <v>SLI Inc. (was CHML)</v>
          </cell>
          <cell r="I285" t="str">
            <v>SHORT</v>
          </cell>
          <cell r="J285" t="str">
            <v>Rick Downs</v>
          </cell>
          <cell r="K285">
            <v>26.125</v>
          </cell>
          <cell r="L285">
            <v>16.75</v>
          </cell>
          <cell r="Q285">
            <v>-37500</v>
          </cell>
          <cell r="R285">
            <v>-37500</v>
          </cell>
          <cell r="S285">
            <v>-1024965.83</v>
          </cell>
          <cell r="T285">
            <v>-1024965.83</v>
          </cell>
          <cell r="U285">
            <v>-979687.5</v>
          </cell>
          <cell r="V285">
            <v>-628125</v>
          </cell>
          <cell r="W285">
            <v>-0.41915612922631557</v>
          </cell>
          <cell r="X285">
            <v>-0.28453751498883439</v>
          </cell>
          <cell r="Y285">
            <v>0</v>
          </cell>
          <cell r="Z285">
            <v>351562.5</v>
          </cell>
          <cell r="AA285">
            <v>819719.81</v>
          </cell>
          <cell r="AC285">
            <v>351562.5</v>
          </cell>
          <cell r="AD285">
            <v>-1.4602454977378099</v>
          </cell>
        </row>
        <row r="286">
          <cell r="H286" t="str">
            <v>Anchor Gaming</v>
          </cell>
          <cell r="I286" t="str">
            <v>LONG</v>
          </cell>
          <cell r="J286" t="str">
            <v>Rick Downs</v>
          </cell>
          <cell r="K286">
            <v>77.625</v>
          </cell>
          <cell r="L286">
            <v>50.875</v>
          </cell>
          <cell r="Q286">
            <v>2020000</v>
          </cell>
          <cell r="S286">
            <v>15742529.629999999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-926294.32</v>
          </cell>
          <cell r="AC286">
            <v>-926294.32</v>
          </cell>
          <cell r="AD286">
            <v>3.8474442250243026</v>
          </cell>
        </row>
        <row r="287">
          <cell r="H287" t="str">
            <v>Anchor Gaming</v>
          </cell>
          <cell r="I287" t="str">
            <v>SHORT</v>
          </cell>
          <cell r="J287" t="str">
            <v>Rick Downs</v>
          </cell>
          <cell r="K287">
            <v>77.625</v>
          </cell>
          <cell r="L287">
            <v>50.875</v>
          </cell>
          <cell r="Q287">
            <v>-48800</v>
          </cell>
          <cell r="R287">
            <v>165000</v>
          </cell>
          <cell r="S287">
            <v>-4312358.7300000004</v>
          </cell>
          <cell r="T287">
            <v>4633838.8499999996</v>
          </cell>
          <cell r="U287">
            <v>-3788100</v>
          </cell>
          <cell r="V287">
            <v>0</v>
          </cell>
          <cell r="W287">
            <v>-1.6207263368392535</v>
          </cell>
          <cell r="X287">
            <v>0</v>
          </cell>
          <cell r="Y287">
            <v>4312358.7300000004</v>
          </cell>
          <cell r="Z287">
            <v>-524258.73</v>
          </cell>
          <cell r="AA287">
            <v>736968.17</v>
          </cell>
          <cell r="AC287">
            <v>212709.44000000053</v>
          </cell>
          <cell r="AD287">
            <v>-0.8835072059344542</v>
          </cell>
        </row>
        <row r="288">
          <cell r="H288" t="str">
            <v>SMTEK International (was DDL)</v>
          </cell>
          <cell r="I288" t="str">
            <v>LONG</v>
          </cell>
          <cell r="J288" t="str">
            <v>Bart Epker</v>
          </cell>
          <cell r="K288">
            <v>65</v>
          </cell>
          <cell r="L288">
            <v>0.4375</v>
          </cell>
          <cell r="Q288">
            <v>-45000</v>
          </cell>
          <cell r="R288">
            <v>1000000</v>
          </cell>
          <cell r="S288">
            <v>-2930502.25</v>
          </cell>
          <cell r="T288">
            <v>750000</v>
          </cell>
          <cell r="U288">
            <v>0</v>
          </cell>
          <cell r="V288">
            <v>437500</v>
          </cell>
          <cell r="W288">
            <v>0</v>
          </cell>
          <cell r="X288">
            <v>0.19818533382306874</v>
          </cell>
          <cell r="Y288">
            <v>750000</v>
          </cell>
          <cell r="Z288">
            <v>-312500</v>
          </cell>
          <cell r="AC288">
            <v>-312500</v>
          </cell>
          <cell r="AD288">
            <v>1.2979959979891644</v>
          </cell>
        </row>
        <row r="289">
          <cell r="H289" t="str">
            <v>Sodak Gaming, Inc.</v>
          </cell>
          <cell r="I289" t="str">
            <v>LONG</v>
          </cell>
          <cell r="J289" t="str">
            <v>Rick Downs</v>
          </cell>
          <cell r="K289">
            <v>6.25</v>
          </cell>
          <cell r="L289">
            <v>6.125</v>
          </cell>
          <cell r="Q289">
            <v>733700</v>
          </cell>
          <cell r="R289">
            <v>875900</v>
          </cell>
          <cell r="S289">
            <v>4982239.18</v>
          </cell>
          <cell r="T289">
            <v>5830026.6800000006</v>
          </cell>
          <cell r="U289">
            <v>4585625</v>
          </cell>
          <cell r="V289">
            <v>5364887.5</v>
          </cell>
          <cell r="W289">
            <v>1.9619448294312454</v>
          </cell>
          <cell r="X289">
            <v>2.4302674745387631</v>
          </cell>
          <cell r="Y289">
            <v>847787.5</v>
          </cell>
          <cell r="Z289">
            <v>-68525</v>
          </cell>
          <cell r="AC289">
            <v>-68525</v>
          </cell>
          <cell r="AD289">
            <v>0.28462456243906398</v>
          </cell>
        </row>
        <row r="290">
          <cell r="H290" t="str">
            <v>Sodak Gaming, Inc.</v>
          </cell>
          <cell r="I290" t="str">
            <v>SHORT</v>
          </cell>
          <cell r="J290" t="str">
            <v>Rick Downs</v>
          </cell>
          <cell r="K290">
            <v>6.25</v>
          </cell>
          <cell r="L290">
            <v>6.125</v>
          </cell>
          <cell r="Q290">
            <v>-69300</v>
          </cell>
          <cell r="R290">
            <v>-69300</v>
          </cell>
          <cell r="S290">
            <v>-1602331.25</v>
          </cell>
          <cell r="T290">
            <v>-1602331.25</v>
          </cell>
          <cell r="U290">
            <v>-433125</v>
          </cell>
          <cell r="V290">
            <v>-424462.5</v>
          </cell>
          <cell r="W290">
            <v>-0.18531113081584477</v>
          </cell>
          <cell r="X290">
            <v>-0.1922794108751413</v>
          </cell>
          <cell r="Y290">
            <v>0</v>
          </cell>
          <cell r="Z290">
            <v>8662.5</v>
          </cell>
          <cell r="AC290">
            <v>8662.5</v>
          </cell>
          <cell r="AD290">
            <v>-3.5980449064259637E-2</v>
          </cell>
        </row>
        <row r="291">
          <cell r="H291" t="str">
            <v>Stride Rite Corp</v>
          </cell>
          <cell r="I291" t="str">
            <v>LONG</v>
          </cell>
          <cell r="J291" t="str">
            <v>Rick Downs</v>
          </cell>
          <cell r="K291">
            <v>15.0625</v>
          </cell>
          <cell r="L291">
            <v>9.125</v>
          </cell>
          <cell r="Q291">
            <v>157700</v>
          </cell>
          <cell r="R291">
            <v>157700</v>
          </cell>
          <cell r="S291">
            <v>1947745.4</v>
          </cell>
          <cell r="T291">
            <v>1947745.4</v>
          </cell>
          <cell r="U291">
            <v>2375356.25</v>
          </cell>
          <cell r="V291">
            <v>1439012.5</v>
          </cell>
          <cell r="W291">
            <v>1.016288491262302</v>
          </cell>
          <cell r="X291">
            <v>0.65186553757272847</v>
          </cell>
          <cell r="Y291">
            <v>-7885</v>
          </cell>
          <cell r="Z291">
            <v>-936343.75</v>
          </cell>
          <cell r="AA291">
            <v>22461.8</v>
          </cell>
          <cell r="AB291">
            <v>7885</v>
          </cell>
          <cell r="AC291">
            <v>-928458.75</v>
          </cell>
          <cell r="AD291">
            <v>3.8564343737536708</v>
          </cell>
        </row>
        <row r="292">
          <cell r="H292" t="str">
            <v>Station Casinos</v>
          </cell>
          <cell r="I292" t="str">
            <v>LONG</v>
          </cell>
          <cell r="J292" t="str">
            <v>Paul Reeder</v>
          </cell>
          <cell r="K292">
            <v>14.6875</v>
          </cell>
          <cell r="L292">
            <v>6</v>
          </cell>
          <cell r="Q292">
            <v>1126500</v>
          </cell>
          <cell r="R292">
            <v>160000</v>
          </cell>
          <cell r="S292">
            <v>9123341.4199999999</v>
          </cell>
          <cell r="T292">
            <v>1317681.58</v>
          </cell>
          <cell r="U292">
            <v>16545468.75</v>
          </cell>
          <cell r="V292">
            <v>960000</v>
          </cell>
          <cell r="W292">
            <v>7.078925307799647</v>
          </cell>
          <cell r="X292">
            <v>0.4348752467889051</v>
          </cell>
          <cell r="Y292">
            <v>-7805659.839999998</v>
          </cell>
          <cell r="Z292">
            <v>-7779808.910000002</v>
          </cell>
          <cell r="AA292">
            <v>-5501520.5499999998</v>
          </cell>
          <cell r="AC292">
            <v>-13281329.460000001</v>
          </cell>
          <cell r="AD292">
            <v>55.165159958577888</v>
          </cell>
        </row>
        <row r="293">
          <cell r="H293" t="str">
            <v>STN Jan 1999 10 Puts</v>
          </cell>
          <cell r="I293" t="str">
            <v>SHORT</v>
          </cell>
          <cell r="J293" t="str">
            <v>Paul Reeder</v>
          </cell>
          <cell r="K293">
            <v>1E-3</v>
          </cell>
          <cell r="L293">
            <v>4.125</v>
          </cell>
          <cell r="Q293">
            <v>-2000</v>
          </cell>
          <cell r="R293">
            <v>-2800</v>
          </cell>
          <cell r="S293">
            <v>-37148.75</v>
          </cell>
          <cell r="T293">
            <v>-622371.86</v>
          </cell>
          <cell r="U293">
            <v>0</v>
          </cell>
          <cell r="V293">
            <v>-1155000</v>
          </cell>
          <cell r="W293">
            <v>0</v>
          </cell>
          <cell r="X293">
            <v>-0.52320928129290145</v>
          </cell>
          <cell r="Y293">
            <v>-622371.86</v>
          </cell>
          <cell r="Z293">
            <v>-532628.14</v>
          </cell>
          <cell r="AA293">
            <v>0</v>
          </cell>
          <cell r="AC293">
            <v>-532628.14</v>
          </cell>
          <cell r="AD293">
            <v>2.2123174212365191</v>
          </cell>
        </row>
        <row r="294">
          <cell r="H294" t="str">
            <v>Station Casinos 7% 12/31/49 Conv Pref</v>
          </cell>
          <cell r="I294" t="str">
            <v>LONG</v>
          </cell>
          <cell r="J294" t="str">
            <v>Paul Reeder</v>
          </cell>
          <cell r="L294">
            <v>33.375</v>
          </cell>
          <cell r="R294">
            <v>190000</v>
          </cell>
          <cell r="T294">
            <v>6303658</v>
          </cell>
          <cell r="U294">
            <v>0</v>
          </cell>
          <cell r="V294">
            <v>6341250</v>
          </cell>
          <cell r="W294">
            <v>0</v>
          </cell>
          <cell r="X294">
            <v>2.8725548528126508</v>
          </cell>
          <cell r="Y294">
            <v>6303658</v>
          </cell>
          <cell r="Z294">
            <v>37592</v>
          </cell>
          <cell r="AC294">
            <v>37592</v>
          </cell>
          <cell r="AD294">
            <v>-0.15614164978050774</v>
          </cell>
        </row>
        <row r="295">
          <cell r="H295" t="str">
            <v>Station Casinos $5 1/8 5/17/00 Swap</v>
          </cell>
          <cell r="I295" t="str">
            <v>LONG</v>
          </cell>
          <cell r="J295" t="str">
            <v>Paul Reeder</v>
          </cell>
          <cell r="L295">
            <v>6</v>
          </cell>
          <cell r="R295">
            <v>2615000</v>
          </cell>
          <cell r="T295">
            <v>13401875</v>
          </cell>
          <cell r="U295">
            <v>0</v>
          </cell>
          <cell r="V295">
            <v>15690000</v>
          </cell>
          <cell r="W295">
            <v>0</v>
          </cell>
          <cell r="X295">
            <v>7.1074923147061684</v>
          </cell>
          <cell r="Y295">
            <v>13401875</v>
          </cell>
          <cell r="Z295">
            <v>2288125</v>
          </cell>
          <cell r="AA295">
            <v>385277.39</v>
          </cell>
          <cell r="AC295">
            <v>2288125</v>
          </cell>
          <cell r="AD295">
            <v>-9.5039266972766612</v>
          </cell>
        </row>
        <row r="296">
          <cell r="H296" t="str">
            <v>Systemsoft Corp.</v>
          </cell>
          <cell r="I296" t="str">
            <v>LONG</v>
          </cell>
          <cell r="J296" t="str">
            <v>Bart Epker</v>
          </cell>
          <cell r="K296">
            <v>1.5</v>
          </cell>
          <cell r="L296">
            <v>0.375</v>
          </cell>
          <cell r="Q296">
            <v>60000</v>
          </cell>
          <cell r="R296">
            <v>60000</v>
          </cell>
          <cell r="S296">
            <v>649750</v>
          </cell>
          <cell r="T296">
            <v>649750</v>
          </cell>
          <cell r="U296">
            <v>90000</v>
          </cell>
          <cell r="V296">
            <v>22500</v>
          </cell>
          <cell r="W296">
            <v>3.850620900069502E-2</v>
          </cell>
          <cell r="X296">
            <v>1.0192388596614964E-2</v>
          </cell>
          <cell r="Y296">
            <v>-2.3283064365386963E-10</v>
          </cell>
          <cell r="Z296">
            <v>-67499.999999999767</v>
          </cell>
          <cell r="AC296">
            <v>-67499.999999999767</v>
          </cell>
          <cell r="AD296">
            <v>0.28036713556565857</v>
          </cell>
        </row>
        <row r="297">
          <cell r="H297" t="str">
            <v>Systemsoft Corp.</v>
          </cell>
          <cell r="I297" t="str">
            <v>SHORT</v>
          </cell>
          <cell r="J297" t="str">
            <v>Bart Epker</v>
          </cell>
          <cell r="K297">
            <v>1.5</v>
          </cell>
          <cell r="L297">
            <v>0.375</v>
          </cell>
          <cell r="Q297">
            <v>-60000</v>
          </cell>
          <cell r="R297">
            <v>-60000</v>
          </cell>
          <cell r="S297">
            <v>-1932513.94</v>
          </cell>
          <cell r="T297">
            <v>-1932513.94</v>
          </cell>
          <cell r="U297">
            <v>-90000</v>
          </cell>
          <cell r="V297">
            <v>-22500</v>
          </cell>
          <cell r="W297">
            <v>-3.850620900069502E-2</v>
          </cell>
          <cell r="X297">
            <v>-1.0192388596614964E-2</v>
          </cell>
          <cell r="Y297">
            <v>0</v>
          </cell>
          <cell r="Z297">
            <v>67500</v>
          </cell>
          <cell r="AA297">
            <v>150799.95000000001</v>
          </cell>
          <cell r="AC297">
            <v>67500</v>
          </cell>
          <cell r="AD297">
            <v>-0.28036713556565951</v>
          </cell>
        </row>
        <row r="298">
          <cell r="H298" t="str">
            <v>Tech Chemicals &amp; Products Inc.</v>
          </cell>
          <cell r="I298" t="str">
            <v>SHORT</v>
          </cell>
          <cell r="J298" t="str">
            <v>Bart Epker</v>
          </cell>
          <cell r="K298">
            <v>8.5</v>
          </cell>
          <cell r="L298">
            <v>3.75</v>
          </cell>
          <cell r="Q298">
            <v>-65400</v>
          </cell>
          <cell r="R298">
            <v>-35500</v>
          </cell>
          <cell r="S298">
            <v>-780359.91</v>
          </cell>
          <cell r="T298">
            <v>-450204.95</v>
          </cell>
          <cell r="U298">
            <v>-555900</v>
          </cell>
          <cell r="V298">
            <v>-133125</v>
          </cell>
          <cell r="W298">
            <v>-0.23784001759429291</v>
          </cell>
          <cell r="X298">
            <v>-6.0304965863305207E-2</v>
          </cell>
          <cell r="Y298">
            <v>330154.96000000002</v>
          </cell>
          <cell r="Z298">
            <v>92620.04</v>
          </cell>
          <cell r="AA298">
            <v>202735.35</v>
          </cell>
          <cell r="AC298">
            <v>295355.39</v>
          </cell>
          <cell r="AD298">
            <v>-1.2267843654544923</v>
          </cell>
        </row>
        <row r="299">
          <cell r="H299" t="str">
            <v>Total Entertainment Restaurant Corp</v>
          </cell>
          <cell r="I299" t="str">
            <v>LONG</v>
          </cell>
          <cell r="J299" t="str">
            <v>Rick Downs</v>
          </cell>
          <cell r="K299">
            <v>4.8125</v>
          </cell>
          <cell r="L299">
            <v>2.75</v>
          </cell>
          <cell r="Q299">
            <v>65000</v>
          </cell>
          <cell r="S299">
            <v>591875</v>
          </cell>
          <cell r="U299">
            <v>312812.5</v>
          </cell>
          <cell r="V299">
            <v>0</v>
          </cell>
          <cell r="W299">
            <v>0.13383581670033234</v>
          </cell>
          <cell r="X299">
            <v>0</v>
          </cell>
          <cell r="Y299">
            <v>-591875</v>
          </cell>
          <cell r="Z299">
            <v>279062.5</v>
          </cell>
          <cell r="AA299">
            <v>-352756.83</v>
          </cell>
          <cell r="AC299">
            <v>-73694.330000000075</v>
          </cell>
          <cell r="AD299">
            <v>0.3060958253263773</v>
          </cell>
        </row>
        <row r="300">
          <cell r="H300" t="str">
            <v>THQ Inc.</v>
          </cell>
          <cell r="I300" t="str">
            <v>LONG</v>
          </cell>
          <cell r="J300" t="str">
            <v>Paul Reeder</v>
          </cell>
          <cell r="K300">
            <v>30.75</v>
          </cell>
          <cell r="L300">
            <v>21.5625</v>
          </cell>
          <cell r="Q300">
            <v>15000</v>
          </cell>
          <cell r="R300">
            <v>22500</v>
          </cell>
          <cell r="S300">
            <v>271875</v>
          </cell>
          <cell r="T300">
            <v>271875</v>
          </cell>
          <cell r="U300">
            <v>461250</v>
          </cell>
          <cell r="V300">
            <v>485156.25</v>
          </cell>
          <cell r="W300">
            <v>0.19734432112856198</v>
          </cell>
          <cell r="X300">
            <v>0.21977337911451017</v>
          </cell>
          <cell r="Y300">
            <v>0</v>
          </cell>
          <cell r="Z300">
            <v>23906.25</v>
          </cell>
          <cell r="AC300">
            <v>23906.25</v>
          </cell>
          <cell r="AD300">
            <v>-9.9296693846171069E-2</v>
          </cell>
        </row>
        <row r="301">
          <cell r="H301" t="str">
            <v>THQ Inc.</v>
          </cell>
          <cell r="I301" t="str">
            <v>SHORT</v>
          </cell>
          <cell r="J301" t="str">
            <v>Paul Reeder</v>
          </cell>
          <cell r="K301">
            <v>30.75</v>
          </cell>
          <cell r="L301">
            <v>21.5625</v>
          </cell>
          <cell r="Q301">
            <v>-525000</v>
          </cell>
          <cell r="R301">
            <v>-1413500</v>
          </cell>
          <cell r="S301">
            <v>-13511101.130000005</v>
          </cell>
          <cell r="T301">
            <v>-25191343.02999999</v>
          </cell>
          <cell r="U301">
            <v>-16143750</v>
          </cell>
          <cell r="V301">
            <v>-30478593.75</v>
          </cell>
          <cell r="W301">
            <v>-6.907051239499669</v>
          </cell>
          <cell r="X301">
            <v>-13.806652061260449</v>
          </cell>
          <cell r="Y301">
            <v>-11680241.899999985</v>
          </cell>
          <cell r="Z301">
            <v>-2654601.8500000145</v>
          </cell>
          <cell r="AC301">
            <v>-2654601.8500000145</v>
          </cell>
          <cell r="AD301">
            <v>11.026120248174882</v>
          </cell>
        </row>
        <row r="302">
          <cell r="H302" t="str">
            <v>Stratosphere (Rights)</v>
          </cell>
          <cell r="I302" t="str">
            <v>SHORT</v>
          </cell>
          <cell r="J302" t="str">
            <v>Rick Downs</v>
          </cell>
          <cell r="K302">
            <v>5.5E-2</v>
          </cell>
          <cell r="L302">
            <v>0.01</v>
          </cell>
          <cell r="Q302">
            <v>-153100</v>
          </cell>
          <cell r="R302">
            <v>-153100</v>
          </cell>
          <cell r="S302">
            <v>-1568205.3</v>
          </cell>
          <cell r="T302">
            <v>-1568205.3</v>
          </cell>
          <cell r="U302">
            <v>-8420.5</v>
          </cell>
          <cell r="V302">
            <v>-1531</v>
          </cell>
          <cell r="W302">
            <v>-3.6026836987816937E-3</v>
          </cell>
          <cell r="X302">
            <v>-6.9353541961855605E-4</v>
          </cell>
          <cell r="Y302">
            <v>0</v>
          </cell>
          <cell r="Z302">
            <v>6889.5</v>
          </cell>
          <cell r="AC302">
            <v>6889.5</v>
          </cell>
          <cell r="AD302">
            <v>-2.8616138970068313E-2</v>
          </cell>
        </row>
        <row r="303">
          <cell r="H303" t="str">
            <v>Top Source Technology, Inc.</v>
          </cell>
          <cell r="I303" t="str">
            <v>LONG</v>
          </cell>
          <cell r="J303" t="str">
            <v>Bart Epker</v>
          </cell>
          <cell r="K303">
            <v>0.9375</v>
          </cell>
          <cell r="L303">
            <v>0.8125</v>
          </cell>
          <cell r="Q303">
            <v>348300</v>
          </cell>
          <cell r="R303">
            <v>348300</v>
          </cell>
          <cell r="S303">
            <v>632932.42000000004</v>
          </cell>
          <cell r="T303">
            <v>632932.42000000004</v>
          </cell>
          <cell r="U303">
            <v>326531.25</v>
          </cell>
          <cell r="V303">
            <v>282993.75</v>
          </cell>
          <cell r="W303">
            <v>0.13970533953064662</v>
          </cell>
          <cell r="X303">
            <v>0.12819476757392473</v>
          </cell>
          <cell r="Y303">
            <v>0</v>
          </cell>
          <cell r="Z303">
            <v>-43537.5</v>
          </cell>
          <cell r="AC303">
            <v>-43537.5</v>
          </cell>
          <cell r="AD303">
            <v>0.18083680243985037</v>
          </cell>
        </row>
        <row r="304">
          <cell r="H304" t="str">
            <v>Top Source Technology, Inc.</v>
          </cell>
          <cell r="I304" t="str">
            <v>SHORT</v>
          </cell>
          <cell r="J304" t="str">
            <v>Bart Epker</v>
          </cell>
          <cell r="K304">
            <v>0.9375</v>
          </cell>
          <cell r="L304">
            <v>0.8125</v>
          </cell>
          <cell r="Q304">
            <v>-348300</v>
          </cell>
          <cell r="R304">
            <v>-348300</v>
          </cell>
          <cell r="S304">
            <v>-2260231.9900000002</v>
          </cell>
          <cell r="T304">
            <v>-2260231.9900000002</v>
          </cell>
          <cell r="U304">
            <v>-326531.25</v>
          </cell>
          <cell r="V304">
            <v>-282993.75</v>
          </cell>
          <cell r="W304">
            <v>-0.13970533953064662</v>
          </cell>
          <cell r="X304">
            <v>-0.12819476757392473</v>
          </cell>
          <cell r="Y304">
            <v>0</v>
          </cell>
          <cell r="Z304">
            <v>43537.5</v>
          </cell>
          <cell r="AC304">
            <v>43537.5</v>
          </cell>
          <cell r="AD304">
            <v>-0.18083680243985037</v>
          </cell>
        </row>
        <row r="305">
          <cell r="H305" t="str">
            <v>Speedway Motor Sports</v>
          </cell>
          <cell r="I305" t="str">
            <v>SHORT</v>
          </cell>
          <cell r="J305" t="str">
            <v>Rick Downs</v>
          </cell>
          <cell r="K305">
            <v>25.5625</v>
          </cell>
          <cell r="L305">
            <v>21</v>
          </cell>
          <cell r="Q305">
            <v>-100000</v>
          </cell>
          <cell r="S305">
            <v>-2372121.63</v>
          </cell>
          <cell r="U305">
            <v>-2556250</v>
          </cell>
          <cell r="V305">
            <v>0</v>
          </cell>
          <cell r="W305">
            <v>-1.093683297311407</v>
          </cell>
          <cell r="X305">
            <v>0</v>
          </cell>
          <cell r="Y305">
            <v>2372121.63</v>
          </cell>
          <cell r="Z305">
            <v>184128.37</v>
          </cell>
          <cell r="AA305">
            <v>306402.03000000003</v>
          </cell>
          <cell r="AC305">
            <v>490530.4</v>
          </cell>
          <cell r="AD305">
            <v>-2.037460787494477</v>
          </cell>
        </row>
        <row r="306">
          <cell r="H306" t="str">
            <v>TCI Satellite Entertainment</v>
          </cell>
          <cell r="I306" t="str">
            <v>LONG</v>
          </cell>
          <cell r="J306" t="str">
            <v>Ed Shapiro</v>
          </cell>
          <cell r="K306">
            <v>5.875</v>
          </cell>
          <cell r="L306">
            <v>1.625</v>
          </cell>
          <cell r="Q306">
            <v>416200</v>
          </cell>
          <cell r="R306">
            <v>437200</v>
          </cell>
          <cell r="S306">
            <v>2151519.36</v>
          </cell>
          <cell r="T306">
            <v>2263069.36</v>
          </cell>
          <cell r="U306">
            <v>2445175</v>
          </cell>
          <cell r="V306">
            <v>710450</v>
          </cell>
          <cell r="W306">
            <v>1.0461602177030493</v>
          </cell>
          <cell r="X306">
            <v>0.32183033237622677</v>
          </cell>
          <cell r="Y306">
            <v>111550</v>
          </cell>
          <cell r="Z306">
            <v>-1846275</v>
          </cell>
          <cell r="AC306">
            <v>-1846275</v>
          </cell>
          <cell r="AD306">
            <v>7.6686641957998223</v>
          </cell>
        </row>
        <row r="307">
          <cell r="H307" t="str">
            <v>TCI Satellite Entertainment</v>
          </cell>
          <cell r="I307" t="str">
            <v>SHORT</v>
          </cell>
          <cell r="J307" t="str">
            <v>Ed Shapiro</v>
          </cell>
          <cell r="K307">
            <v>5.875</v>
          </cell>
          <cell r="L307">
            <v>1.625</v>
          </cell>
          <cell r="Q307">
            <v>-446200</v>
          </cell>
          <cell r="R307">
            <v>-437200</v>
          </cell>
          <cell r="S307">
            <v>-3701482.83</v>
          </cell>
          <cell r="T307">
            <v>-3630232.89</v>
          </cell>
          <cell r="U307">
            <v>-2621425</v>
          </cell>
          <cell r="V307">
            <v>-710450</v>
          </cell>
          <cell r="W307">
            <v>-1.1215682103294105</v>
          </cell>
          <cell r="X307">
            <v>-0.32183033237622677</v>
          </cell>
          <cell r="Y307">
            <v>71249.939999999478</v>
          </cell>
          <cell r="Z307">
            <v>1839725.06</v>
          </cell>
          <cell r="AA307">
            <v>24112.44</v>
          </cell>
          <cell r="AC307">
            <v>1863837.5</v>
          </cell>
          <cell r="AD307">
            <v>-7.741611570886815</v>
          </cell>
        </row>
        <row r="308">
          <cell r="H308" t="str">
            <v>Sabre Group</v>
          </cell>
          <cell r="I308" t="str">
            <v>LONG</v>
          </cell>
          <cell r="J308" t="str">
            <v>Paul Reeder</v>
          </cell>
          <cell r="K308">
            <v>38</v>
          </cell>
          <cell r="L308">
            <v>37.6875</v>
          </cell>
          <cell r="R308">
            <v>330000</v>
          </cell>
          <cell r="T308">
            <v>9533635.3599999994</v>
          </cell>
          <cell r="U308">
            <v>0</v>
          </cell>
          <cell r="V308">
            <v>12436875</v>
          </cell>
          <cell r="W308">
            <v>0</v>
          </cell>
          <cell r="X308">
            <v>5.6338427967789215</v>
          </cell>
          <cell r="Y308">
            <v>9533635.3599999994</v>
          </cell>
          <cell r="Z308">
            <v>2903239.64</v>
          </cell>
          <cell r="AC308">
            <v>2903239.64</v>
          </cell>
          <cell r="AD308">
            <v>-12.05885898855521</v>
          </cell>
        </row>
        <row r="309">
          <cell r="H309" t="str">
            <v>US Airways Group</v>
          </cell>
          <cell r="I309" t="str">
            <v>LONG</v>
          </cell>
          <cell r="J309" t="str">
            <v>Paul Reeder</v>
          </cell>
          <cell r="K309">
            <v>79.25</v>
          </cell>
          <cell r="L309">
            <v>56.9375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908292.12</v>
          </cell>
          <cell r="AC309">
            <v>908292.12</v>
          </cell>
          <cell r="AD309">
            <v>-3.7726705176482995</v>
          </cell>
        </row>
        <row r="310">
          <cell r="H310" t="str">
            <v>Universal Health Services</v>
          </cell>
          <cell r="I310" t="str">
            <v>LONG</v>
          </cell>
          <cell r="J310" t="str">
            <v>Bart Epker</v>
          </cell>
          <cell r="K310">
            <v>58.375</v>
          </cell>
          <cell r="L310">
            <v>51.3125</v>
          </cell>
          <cell r="Q310">
            <v>203000</v>
          </cell>
          <cell r="R310">
            <v>203000</v>
          </cell>
          <cell r="S310">
            <v>2933822.45</v>
          </cell>
          <cell r="T310">
            <v>2933822.45</v>
          </cell>
          <cell r="U310">
            <v>11850125</v>
          </cell>
          <cell r="V310">
            <v>10416437.5</v>
          </cell>
          <cell r="W310">
            <v>5.0700376659373454</v>
          </cell>
          <cell r="X310">
            <v>4.718594612993444</v>
          </cell>
          <cell r="Y310">
            <v>0</v>
          </cell>
          <cell r="Z310">
            <v>-1433687.5</v>
          </cell>
          <cell r="AC310">
            <v>-1433687.5</v>
          </cell>
          <cell r="AD310">
            <v>5.9549460395746916</v>
          </cell>
        </row>
        <row r="311">
          <cell r="H311" t="str">
            <v>Universal Health Services</v>
          </cell>
          <cell r="I311" t="str">
            <v>SHORT</v>
          </cell>
          <cell r="J311" t="str">
            <v>Bart Epker</v>
          </cell>
          <cell r="K311">
            <v>58.375</v>
          </cell>
          <cell r="L311">
            <v>51.3125</v>
          </cell>
          <cell r="Q311">
            <v>-203000</v>
          </cell>
          <cell r="R311">
            <v>-203000</v>
          </cell>
          <cell r="S311">
            <v>-8279469.8099999996</v>
          </cell>
          <cell r="T311">
            <v>-8279469.8099999996</v>
          </cell>
          <cell r="U311">
            <v>-11850125</v>
          </cell>
          <cell r="V311">
            <v>-10416437.5</v>
          </cell>
          <cell r="W311">
            <v>-5.0700376659373454</v>
          </cell>
          <cell r="X311">
            <v>-4.718594612993444</v>
          </cell>
          <cell r="Y311">
            <v>0</v>
          </cell>
          <cell r="Z311">
            <v>1433687.5</v>
          </cell>
          <cell r="AC311">
            <v>1433687.5</v>
          </cell>
          <cell r="AD311">
            <v>-5.9549460395746889</v>
          </cell>
        </row>
        <row r="312">
          <cell r="H312" t="str">
            <v>United States Satellite Broadcasting</v>
          </cell>
          <cell r="I312" t="str">
            <v>LONG</v>
          </cell>
          <cell r="J312" t="str">
            <v>Ed Shapiro</v>
          </cell>
          <cell r="K312">
            <v>11.6875</v>
          </cell>
          <cell r="L312">
            <v>7</v>
          </cell>
          <cell r="Q312">
            <v>900000</v>
          </cell>
          <cell r="R312">
            <v>1450000</v>
          </cell>
          <cell r="S312">
            <v>7748208.7400000002</v>
          </cell>
          <cell r="T312">
            <v>11887786.01</v>
          </cell>
          <cell r="U312">
            <v>10518750</v>
          </cell>
          <cell r="V312">
            <v>10150000</v>
          </cell>
          <cell r="W312">
            <v>4.500413176956231</v>
          </cell>
          <cell r="X312">
            <v>4.5978997446951952</v>
          </cell>
          <cell r="Y312">
            <v>4139577.27</v>
          </cell>
          <cell r="Z312">
            <v>-4508327.2699999996</v>
          </cell>
          <cell r="AA312">
            <v>-986.32</v>
          </cell>
          <cell r="AC312">
            <v>-4509313.59</v>
          </cell>
          <cell r="AD312">
            <v>18.729827179194082</v>
          </cell>
        </row>
        <row r="313">
          <cell r="H313" t="str">
            <v>Univision</v>
          </cell>
          <cell r="I313" t="str">
            <v>LONG</v>
          </cell>
          <cell r="J313" t="str">
            <v>Ed Shapiro</v>
          </cell>
          <cell r="K313">
            <v>37.25</v>
          </cell>
          <cell r="L313">
            <v>29.5</v>
          </cell>
          <cell r="R313">
            <v>175000</v>
          </cell>
          <cell r="T313">
            <v>4951888.8499999996</v>
          </cell>
          <cell r="U313">
            <v>0</v>
          </cell>
          <cell r="V313">
            <v>5162500</v>
          </cell>
          <cell r="W313">
            <v>0</v>
          </cell>
          <cell r="X313">
            <v>2.3385869391122114</v>
          </cell>
          <cell r="Y313">
            <v>4951888.8499999996</v>
          </cell>
          <cell r="Z313">
            <v>210611.15</v>
          </cell>
          <cell r="AC313">
            <v>210611.15</v>
          </cell>
          <cell r="AD313">
            <v>-0.87479177546206743</v>
          </cell>
        </row>
        <row r="314">
          <cell r="H314" t="str">
            <v>Viasoft</v>
          </cell>
          <cell r="I314" t="str">
            <v>LONG</v>
          </cell>
          <cell r="J314" t="str">
            <v>Bart Epker</v>
          </cell>
          <cell r="K314">
            <v>16.1875</v>
          </cell>
          <cell r="L314">
            <v>6.125</v>
          </cell>
          <cell r="Q314">
            <v>24200</v>
          </cell>
          <cell r="R314">
            <v>24200</v>
          </cell>
          <cell r="S314">
            <v>386927.75</v>
          </cell>
          <cell r="T314">
            <v>386927.75</v>
          </cell>
          <cell r="U314">
            <v>391737.5</v>
          </cell>
          <cell r="V314">
            <v>148225</v>
          </cell>
          <cell r="W314">
            <v>0.16760362276010851</v>
          </cell>
          <cell r="X314">
            <v>6.7145191099255694E-2</v>
          </cell>
          <cell r="Y314">
            <v>0</v>
          </cell>
          <cell r="Z314">
            <v>-243512.5</v>
          </cell>
          <cell r="AC314">
            <v>-243512.5</v>
          </cell>
          <cell r="AD314">
            <v>1.0114504014730765</v>
          </cell>
        </row>
        <row r="315">
          <cell r="H315" t="str">
            <v>Viasoft</v>
          </cell>
          <cell r="I315" t="str">
            <v>SHORT</v>
          </cell>
          <cell r="J315" t="str">
            <v>Bart Epker</v>
          </cell>
          <cell r="K315">
            <v>16.1875</v>
          </cell>
          <cell r="L315">
            <v>6.125</v>
          </cell>
          <cell r="Q315">
            <v>-24200</v>
          </cell>
          <cell r="R315">
            <v>-24200</v>
          </cell>
          <cell r="S315">
            <v>-769024.92000000062</v>
          </cell>
          <cell r="T315">
            <v>-769024.92</v>
          </cell>
          <cell r="U315">
            <v>-391737.5</v>
          </cell>
          <cell r="V315">
            <v>-148225</v>
          </cell>
          <cell r="W315">
            <v>-0.16760362276010851</v>
          </cell>
          <cell r="X315">
            <v>-6.7145191099255694E-2</v>
          </cell>
          <cell r="Y315">
            <v>6.9849193096160889E-10</v>
          </cell>
          <cell r="Z315">
            <v>243512.4999999993</v>
          </cell>
          <cell r="AC315">
            <v>243512.4999999993</v>
          </cell>
          <cell r="AD315">
            <v>-1.0114504014730736</v>
          </cell>
        </row>
        <row r="316">
          <cell r="H316" t="str">
            <v>VVUS Sep 1998 12.5 Calls</v>
          </cell>
          <cell r="I316" t="str">
            <v>SHORT</v>
          </cell>
          <cell r="J316" t="str">
            <v>Bart Epker</v>
          </cell>
          <cell r="K316">
            <v>0.375</v>
          </cell>
          <cell r="Q316">
            <v>-1000</v>
          </cell>
          <cell r="S316">
            <v>-153244.79</v>
          </cell>
          <cell r="U316">
            <v>-37500</v>
          </cell>
          <cell r="V316">
            <v>0</v>
          </cell>
          <cell r="W316">
            <v>-1.6044253750289589E-2</v>
          </cell>
          <cell r="X316">
            <v>0</v>
          </cell>
          <cell r="Y316">
            <v>153244.79</v>
          </cell>
          <cell r="Z316">
            <v>-115744.79</v>
          </cell>
          <cell r="AA316">
            <v>153244.79</v>
          </cell>
          <cell r="AC316">
            <v>37500</v>
          </cell>
          <cell r="AD316">
            <v>-0.15575951975869973</v>
          </cell>
        </row>
        <row r="317">
          <cell r="H317" t="str">
            <v>Wang</v>
          </cell>
          <cell r="I317" t="str">
            <v>LONG</v>
          </cell>
          <cell r="J317" t="str">
            <v>Bart Epker</v>
          </cell>
          <cell r="K317">
            <v>25.4375</v>
          </cell>
          <cell r="L317">
            <v>21.375</v>
          </cell>
          <cell r="Q317">
            <v>278500</v>
          </cell>
          <cell r="R317">
            <v>534482</v>
          </cell>
          <cell r="S317">
            <v>5540125</v>
          </cell>
          <cell r="T317">
            <v>11290358.620000001</v>
          </cell>
          <cell r="U317">
            <v>7084343.75</v>
          </cell>
          <cell r="V317">
            <v>11424552.75</v>
          </cell>
          <cell r="W317">
            <v>3.0310135674474168</v>
          </cell>
          <cell r="X317">
            <v>5.1752658298011616</v>
          </cell>
          <cell r="Y317">
            <v>5750201.5700000012</v>
          </cell>
          <cell r="Z317">
            <v>-1410024.62</v>
          </cell>
          <cell r="AB317">
            <v>32.049999999999997</v>
          </cell>
          <cell r="AC317">
            <v>-1409992.57</v>
          </cell>
          <cell r="AD317">
            <v>5.8565270817742654</v>
          </cell>
        </row>
        <row r="318">
          <cell r="H318" t="str">
            <v>Wang 4.75% of 99 (bankruptcy, chf)</v>
          </cell>
          <cell r="I318" t="str">
            <v>LONG</v>
          </cell>
          <cell r="J318" t="str">
            <v>Bart Epker</v>
          </cell>
          <cell r="K318">
            <v>385.15536723163842</v>
          </cell>
          <cell r="L318">
            <v>323.64406779661016</v>
          </cell>
          <cell r="Q318">
            <v>4999</v>
          </cell>
          <cell r="R318">
            <v>4999</v>
          </cell>
          <cell r="S318">
            <v>1674965</v>
          </cell>
          <cell r="T318">
            <v>1674965</v>
          </cell>
          <cell r="U318">
            <v>1925391.6807909606</v>
          </cell>
          <cell r="V318">
            <v>1617896.6949152541</v>
          </cell>
          <cell r="W318">
            <v>0.82377260520817996</v>
          </cell>
          <cell r="X318">
            <v>0.73289919216690125</v>
          </cell>
          <cell r="Y318">
            <v>0</v>
          </cell>
          <cell r="Z318">
            <v>-307494.98587570642</v>
          </cell>
          <cell r="AC318">
            <v>-307494.98587570642</v>
          </cell>
          <cell r="AD318">
            <v>1.2772072354188848</v>
          </cell>
        </row>
        <row r="319">
          <cell r="H319" t="str">
            <v>Wang 4.75% of 00 (bankruptcy chf)</v>
          </cell>
          <cell r="I319" t="str">
            <v>LONG</v>
          </cell>
          <cell r="J319" t="str">
            <v>Bart Epker</v>
          </cell>
          <cell r="K319">
            <v>376.46350282485872</v>
          </cell>
          <cell r="L319">
            <v>316.34033898305086</v>
          </cell>
          <cell r="Q319">
            <v>5184</v>
          </cell>
          <cell r="R319">
            <v>5184</v>
          </cell>
          <cell r="S319">
            <v>1697748.96</v>
          </cell>
          <cell r="T319">
            <v>1697748.96</v>
          </cell>
          <cell r="U319">
            <v>1951586.7986440677</v>
          </cell>
          <cell r="V319">
            <v>1639908.3172881356</v>
          </cell>
          <cell r="W319">
            <v>0.83498010168428638</v>
          </cell>
          <cell r="X319">
            <v>0.74287034811651687</v>
          </cell>
          <cell r="Y319">
            <v>0</v>
          </cell>
          <cell r="Z319">
            <v>-311678.48135593208</v>
          </cell>
          <cell r="AC319">
            <v>-311678.48135593208</v>
          </cell>
          <cell r="AD319">
            <v>1.2945837486698886</v>
          </cell>
        </row>
        <row r="320">
          <cell r="H320" t="str">
            <v>Wang 7.75% Notes (bankruptcy)</v>
          </cell>
          <cell r="I320" t="str">
            <v>LONG</v>
          </cell>
          <cell r="J320" t="str">
            <v>Bart Epker</v>
          </cell>
          <cell r="K320">
            <v>9.8300847457627127E-2</v>
          </cell>
          <cell r="Q320">
            <v>3067000</v>
          </cell>
          <cell r="S320">
            <v>262378.5</v>
          </cell>
          <cell r="U320">
            <v>301488.69915254239</v>
          </cell>
          <cell r="V320">
            <v>0</v>
          </cell>
          <cell r="W320">
            <v>0.12899096512128289</v>
          </cell>
          <cell r="X320">
            <v>0</v>
          </cell>
          <cell r="Y320">
            <v>-262378.5</v>
          </cell>
          <cell r="Z320">
            <v>-39110.199152542395</v>
          </cell>
          <cell r="AC320">
            <v>-39110.199152542395</v>
          </cell>
          <cell r="AD320">
            <v>0.16244762233778956</v>
          </cell>
        </row>
        <row r="321">
          <cell r="H321" t="str">
            <v>Wang 9% Notes (bankruptcy)</v>
          </cell>
          <cell r="I321" t="str">
            <v>LONG</v>
          </cell>
          <cell r="J321" t="str">
            <v>Bart Epker</v>
          </cell>
          <cell r="K321">
            <v>9.8760734463276836E-2</v>
          </cell>
          <cell r="Q321">
            <v>5066000</v>
          </cell>
          <cell r="S321">
            <v>435319.4</v>
          </cell>
          <cell r="U321">
            <v>500321.88079096045</v>
          </cell>
          <cell r="V321">
            <v>0</v>
          </cell>
          <cell r="W321">
            <v>0.21406109899286158</v>
          </cell>
          <cell r="X321">
            <v>0</v>
          </cell>
          <cell r="Y321">
            <v>-435319.4</v>
          </cell>
          <cell r="Z321">
            <v>-65002.480790960428</v>
          </cell>
          <cell r="AC321">
            <v>-65002.480790960428</v>
          </cell>
          <cell r="AD321">
            <v>0.26999347176330935</v>
          </cell>
        </row>
        <row r="322">
          <cell r="H322" t="str">
            <v>Wang Trade Credits</v>
          </cell>
          <cell r="I322" t="str">
            <v>LONG</v>
          </cell>
          <cell r="J322" t="str">
            <v>Bart Epker</v>
          </cell>
          <cell r="K322">
            <v>9.1517514124293806E-2</v>
          </cell>
          <cell r="L322">
            <v>9.1999999999999998E-2</v>
          </cell>
          <cell r="Q322">
            <v>4274811.41</v>
          </cell>
          <cell r="R322">
            <v>0.41000000014901161</v>
          </cell>
          <cell r="S322">
            <v>340061.25</v>
          </cell>
          <cell r="T322">
            <v>3.0000000027939677E-2</v>
          </cell>
          <cell r="U322">
            <v>391220.11359336734</v>
          </cell>
          <cell r="V322">
            <v>3.7720000013709065E-2</v>
          </cell>
          <cell r="W322">
            <v>0.16738226065890943</v>
          </cell>
          <cell r="X322">
            <v>1.7086973244624201E-8</v>
          </cell>
          <cell r="Y322">
            <v>-340061.22</v>
          </cell>
          <cell r="Z322">
            <v>-51158.855873367349</v>
          </cell>
          <cell r="AC322">
            <v>-51158.855873367349</v>
          </cell>
          <cell r="AD322">
            <v>0.21249276859307289</v>
          </cell>
        </row>
        <row r="323">
          <cell r="H323" t="str">
            <v>Websecure</v>
          </cell>
          <cell r="I323" t="str">
            <v>LONG</v>
          </cell>
          <cell r="J323" t="str">
            <v>Bart Epker</v>
          </cell>
          <cell r="K323">
            <v>0.25</v>
          </cell>
          <cell r="L323">
            <v>0.01</v>
          </cell>
          <cell r="Q323">
            <v>2000</v>
          </cell>
          <cell r="R323">
            <v>2000</v>
          </cell>
          <cell r="S323">
            <v>7912.5</v>
          </cell>
          <cell r="T323">
            <v>7912.5</v>
          </cell>
          <cell r="U323">
            <v>500</v>
          </cell>
          <cell r="V323">
            <v>20</v>
          </cell>
          <cell r="W323">
            <v>2.1392338333719457E-4</v>
          </cell>
          <cell r="X323">
            <v>9.0599009747688558E-6</v>
          </cell>
          <cell r="Y323">
            <v>0</v>
          </cell>
          <cell r="Z323">
            <v>-480</v>
          </cell>
          <cell r="AC323">
            <v>-480</v>
          </cell>
          <cell r="AD323">
            <v>1.9937218529113565E-3</v>
          </cell>
        </row>
        <row r="324">
          <cell r="H324" t="str">
            <v>Websecure</v>
          </cell>
          <cell r="I324" t="str">
            <v>SHORT</v>
          </cell>
          <cell r="J324" t="str">
            <v>Bart Epker</v>
          </cell>
          <cell r="K324">
            <v>0.25</v>
          </cell>
          <cell r="L324">
            <v>0.01</v>
          </cell>
          <cell r="Q324">
            <v>-2000</v>
          </cell>
          <cell r="R324">
            <v>-2000</v>
          </cell>
          <cell r="S324">
            <v>-37148.75</v>
          </cell>
          <cell r="T324">
            <v>-37148.75</v>
          </cell>
          <cell r="U324">
            <v>-500</v>
          </cell>
          <cell r="V324">
            <v>-20</v>
          </cell>
          <cell r="W324">
            <v>-2.1392338333719457E-4</v>
          </cell>
          <cell r="X324">
            <v>-9.0599009747688558E-6</v>
          </cell>
          <cell r="Y324">
            <v>0</v>
          </cell>
          <cell r="Z324">
            <v>480</v>
          </cell>
          <cell r="AC324">
            <v>480</v>
          </cell>
          <cell r="AD324">
            <v>-1.9937218529113565E-3</v>
          </cell>
        </row>
        <row r="325">
          <cell r="H325" t="str">
            <v>Wilshire Financial</v>
          </cell>
          <cell r="I325" t="str">
            <v>LONG</v>
          </cell>
          <cell r="J325" t="str">
            <v>Ed Shapiro</v>
          </cell>
          <cell r="K325">
            <v>23.75</v>
          </cell>
          <cell r="L325">
            <v>3.0625</v>
          </cell>
          <cell r="Q325">
            <v>75000</v>
          </cell>
          <cell r="S325">
            <v>1837075.5</v>
          </cell>
          <cell r="U325">
            <v>1781250</v>
          </cell>
          <cell r="V325">
            <v>0</v>
          </cell>
          <cell r="W325">
            <v>0.76210205313875556</v>
          </cell>
          <cell r="X325">
            <v>0</v>
          </cell>
          <cell r="Y325">
            <v>-1837075.5</v>
          </cell>
          <cell r="Z325">
            <v>55825.5</v>
          </cell>
          <cell r="AA325">
            <v>-1167452.26</v>
          </cell>
          <cell r="AC325">
            <v>-1111626.76</v>
          </cell>
          <cell r="AD325">
            <v>4.6172386743605163</v>
          </cell>
        </row>
        <row r="326">
          <cell r="H326" t="str">
            <v>WMS Industries</v>
          </cell>
          <cell r="I326" t="str">
            <v>LONG</v>
          </cell>
          <cell r="J326" t="str">
            <v>Paul Reeder</v>
          </cell>
          <cell r="K326">
            <v>4.1875</v>
          </cell>
          <cell r="L326">
            <v>7.9375</v>
          </cell>
          <cell r="Q326">
            <v>24000</v>
          </cell>
          <cell r="S326">
            <v>65987.910000000062</v>
          </cell>
          <cell r="U326">
            <v>100500</v>
          </cell>
          <cell r="V326">
            <v>0</v>
          </cell>
          <cell r="W326">
            <v>4.2998600050776103E-2</v>
          </cell>
          <cell r="X326">
            <v>0</v>
          </cell>
          <cell r="Y326">
            <v>-65987.910000000062</v>
          </cell>
          <cell r="Z326">
            <v>-34512.089999999938</v>
          </cell>
          <cell r="AA326">
            <v>15012.09</v>
          </cell>
          <cell r="AC326">
            <v>-19499.999999999938</v>
          </cell>
          <cell r="AD326">
            <v>8.0994950274523594E-2</v>
          </cell>
        </row>
        <row r="327">
          <cell r="H327" t="str">
            <v>WMS Industries</v>
          </cell>
          <cell r="I327" t="str">
            <v>LONG</v>
          </cell>
          <cell r="J327" t="str">
            <v>Rick Downs</v>
          </cell>
          <cell r="K327">
            <v>4.1875</v>
          </cell>
          <cell r="L327">
            <v>7.9375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489506.94</v>
          </cell>
          <cell r="AC327">
            <v>489506.94</v>
          </cell>
          <cell r="AD327">
            <v>-2.0332097571453511</v>
          </cell>
        </row>
        <row r="328">
          <cell r="H328" t="str">
            <v>WMS Industries</v>
          </cell>
          <cell r="I328" t="str">
            <v>SHORT</v>
          </cell>
          <cell r="J328" t="str">
            <v>Paul Reeder</v>
          </cell>
          <cell r="K328">
            <v>4.1875</v>
          </cell>
          <cell r="L328">
            <v>7.9375</v>
          </cell>
          <cell r="Q328">
            <v>-24000</v>
          </cell>
          <cell r="S328">
            <v>-81080.479999999996</v>
          </cell>
          <cell r="U328">
            <v>-100500</v>
          </cell>
          <cell r="V328">
            <v>0</v>
          </cell>
          <cell r="W328">
            <v>-4.2998600050776103E-2</v>
          </cell>
          <cell r="X328">
            <v>0</v>
          </cell>
          <cell r="Y328">
            <v>81080.479999999996</v>
          </cell>
          <cell r="Z328">
            <v>19419.52</v>
          </cell>
          <cell r="AA328">
            <v>80.479999999995925</v>
          </cell>
          <cell r="AC328">
            <v>19500</v>
          </cell>
          <cell r="AD328">
            <v>-8.0994950274523678E-2</v>
          </cell>
        </row>
        <row r="329">
          <cell r="H329" t="str">
            <v>Western Pacific Airlines</v>
          </cell>
          <cell r="I329" t="str">
            <v>SHORT</v>
          </cell>
          <cell r="J329" t="str">
            <v>Paul Reeder</v>
          </cell>
          <cell r="K329">
            <v>4.4999999999999998E-2</v>
          </cell>
          <cell r="L329">
            <v>0.01</v>
          </cell>
          <cell r="Q329">
            <v>-169700</v>
          </cell>
          <cell r="R329">
            <v>-169700</v>
          </cell>
          <cell r="S329">
            <v>-2454546.15</v>
          </cell>
          <cell r="T329">
            <v>-2454546.15</v>
          </cell>
          <cell r="U329">
            <v>-7636.5</v>
          </cell>
          <cell r="V329">
            <v>-1697</v>
          </cell>
          <cell r="W329">
            <v>-3.2672518337089722E-3</v>
          </cell>
          <cell r="X329">
            <v>-7.6873259770913755E-4</v>
          </cell>
          <cell r="Y329">
            <v>0</v>
          </cell>
          <cell r="Z329">
            <v>5939.5</v>
          </cell>
          <cell r="AC329">
            <v>5939.5</v>
          </cell>
          <cell r="AD329">
            <v>-2.4670231136181255E-2</v>
          </cell>
        </row>
        <row r="330">
          <cell r="H330" t="str">
            <v>WANG Oct 1998 30 Calls</v>
          </cell>
          <cell r="I330" t="str">
            <v>SHORT</v>
          </cell>
          <cell r="J330" t="str">
            <v>Bart Epker</v>
          </cell>
          <cell r="K330">
            <v>0.75</v>
          </cell>
          <cell r="Q330">
            <v>-1000</v>
          </cell>
          <cell r="S330">
            <v>-265741.03999999998</v>
          </cell>
          <cell r="U330">
            <v>-75000</v>
          </cell>
          <cell r="V330">
            <v>0</v>
          </cell>
          <cell r="W330">
            <v>-3.2088507500579178E-2</v>
          </cell>
          <cell r="X330">
            <v>0</v>
          </cell>
          <cell r="Y330">
            <v>265741.03999999998</v>
          </cell>
          <cell r="Z330">
            <v>-190741.04</v>
          </cell>
          <cell r="AA330">
            <v>265741.03999999998</v>
          </cell>
          <cell r="AC330">
            <v>75000</v>
          </cell>
          <cell r="AD330">
            <v>-0.31151903951739945</v>
          </cell>
        </row>
        <row r="331">
          <cell r="H331" t="str">
            <v>LHSPF Sep 1998 50 Calls</v>
          </cell>
          <cell r="I331" t="str">
            <v>SHORT</v>
          </cell>
          <cell r="J331" t="str">
            <v>Bart Epker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321989.15999999997</v>
          </cell>
          <cell r="AC331">
            <v>321989.15999999997</v>
          </cell>
          <cell r="AD331">
            <v>-1.3374100514428566</v>
          </cell>
        </row>
        <row r="332">
          <cell r="H332" t="str">
            <v>LHSPF Sep 1998 42.5 Calls</v>
          </cell>
          <cell r="I332" t="str">
            <v>SHORT</v>
          </cell>
          <cell r="J332" t="str">
            <v>Bart Epker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233554.11</v>
          </cell>
          <cell r="AC332">
            <v>233554.11</v>
          </cell>
          <cell r="AD332">
            <v>-0.97008736030054743</v>
          </cell>
        </row>
        <row r="333">
          <cell r="H333" t="str">
            <v>LHSPH Oct 1998 45 Calls</v>
          </cell>
          <cell r="I333" t="str">
            <v>SHORT</v>
          </cell>
          <cell r="J333" t="str">
            <v>Bart Epker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296990</v>
          </cell>
          <cell r="AC333">
            <v>296990</v>
          </cell>
          <cell r="AD333">
            <v>-1.2335738606169662</v>
          </cell>
        </row>
        <row r="334">
          <cell r="H334" t="str">
            <v>LHSPF Nov 1998 50 Calls</v>
          </cell>
          <cell r="I334" t="str">
            <v>SHORT</v>
          </cell>
          <cell r="J334" t="str">
            <v>Bart Epker</v>
          </cell>
          <cell r="L334">
            <v>0.6875</v>
          </cell>
          <cell r="R334">
            <v>-1000</v>
          </cell>
          <cell r="T334">
            <v>-296990</v>
          </cell>
          <cell r="U334">
            <v>0</v>
          </cell>
          <cell r="V334">
            <v>-68750</v>
          </cell>
          <cell r="W334">
            <v>0</v>
          </cell>
          <cell r="X334">
            <v>-3.114340960076795E-2</v>
          </cell>
          <cell r="Y334">
            <v>-296990</v>
          </cell>
          <cell r="Z334">
            <v>228240</v>
          </cell>
          <cell r="AC334">
            <v>228240</v>
          </cell>
          <cell r="AD334">
            <v>-0.94801474105935002</v>
          </cell>
        </row>
        <row r="335">
          <cell r="H335" t="str">
            <v>MISCELLANEOUS INCOME</v>
          </cell>
          <cell r="I335" t="str">
            <v>OTHER</v>
          </cell>
          <cell r="J335" t="str">
            <v>Bart Epker</v>
          </cell>
          <cell r="O335">
            <v>35977</v>
          </cell>
          <cell r="P335">
            <v>36098</v>
          </cell>
          <cell r="W335">
            <v>0</v>
          </cell>
          <cell r="X335">
            <v>0</v>
          </cell>
          <cell r="Y335">
            <v>-1210.81</v>
          </cell>
          <cell r="AB335">
            <v>1210.81</v>
          </cell>
          <cell r="AC335">
            <v>1210.81</v>
          </cell>
          <cell r="AD335">
            <v>-5.0292049098408318E-3</v>
          </cell>
          <cell r="AL335" t="str">
            <v>USD</v>
          </cell>
          <cell r="AM335" t="str">
            <v>STK</v>
          </cell>
        </row>
      </sheetData>
      <sheetData sheetId="19">
        <row r="1">
          <cell r="H1" t="str">
            <v>Name</v>
          </cell>
          <cell r="I1" t="str">
            <v>Lg/St</v>
          </cell>
          <cell r="J1" t="str">
            <v>Grouping</v>
          </cell>
          <cell r="K1" t="str">
            <v>Price-beg</v>
          </cell>
          <cell r="L1" t="str">
            <v>Price-end</v>
          </cell>
          <cell r="M1" t="str">
            <v>Price X</v>
          </cell>
          <cell r="N1" t="str">
            <v>Total Exp</v>
          </cell>
          <cell r="O1" t="str">
            <v>DF</v>
          </cell>
          <cell r="P1" t="str">
            <v>DT</v>
          </cell>
          <cell r="Q1" t="str">
            <v>Units-beg</v>
          </cell>
          <cell r="R1" t="str">
            <v>Units-end</v>
          </cell>
          <cell r="S1" t="str">
            <v>Cost-beg</v>
          </cell>
          <cell r="T1" t="str">
            <v>Cost-end</v>
          </cell>
          <cell r="U1" t="str">
            <v>Fmv-beg</v>
          </cell>
          <cell r="V1" t="str">
            <v>Fmv-end</v>
          </cell>
          <cell r="W1" t="str">
            <v>Fmv%-beg</v>
          </cell>
          <cell r="X1" t="str">
            <v>Fmv%-end</v>
          </cell>
          <cell r="Y1" t="str">
            <v>Cost-chg</v>
          </cell>
          <cell r="Z1" t="str">
            <v>Unrealized</v>
          </cell>
          <cell r="AA1" t="str">
            <v>Realized</v>
          </cell>
          <cell r="AB1" t="str">
            <v>Other</v>
          </cell>
          <cell r="AC1" t="str">
            <v>Total-PL</v>
          </cell>
          <cell r="AD1" t="str">
            <v>Total-PL%</v>
          </cell>
          <cell r="AE1" t="str">
            <v>Units sold</v>
          </cell>
          <cell r="AF1" t="str">
            <v>Cost sold</v>
          </cell>
          <cell r="AG1" t="str">
            <v>Fmv-sold</v>
          </cell>
          <cell r="AH1" t="str">
            <v>Purchased</v>
          </cell>
          <cell r="AI1" t="str">
            <v>Sold</v>
          </cell>
          <cell r="AJ1" t="str">
            <v>Shorted</v>
          </cell>
          <cell r="AK1" t="str">
            <v>Covered</v>
          </cell>
          <cell r="AL1" t="str">
            <v>Currency</v>
          </cell>
          <cell r="AM1" t="str">
            <v>SecType</v>
          </cell>
          <cell r="AN1" t="str">
            <v>Beg Rate</v>
          </cell>
          <cell r="AO1" t="str">
            <v>End Rate</v>
          </cell>
        </row>
        <row r="2">
          <cell r="H2" t="str">
            <v>ACCUMULATED AMORTIZATION - ORG. EXPENSE</v>
          </cell>
          <cell r="I2" t="str">
            <v>OTHER</v>
          </cell>
          <cell r="J2" t="str">
            <v>PAR Investment Partners</v>
          </cell>
          <cell r="U2">
            <v>-40783</v>
          </cell>
          <cell r="V2">
            <v>-40783</v>
          </cell>
          <cell r="W2">
            <v>-1.856680579760886E-2</v>
          </cell>
          <cell r="X2">
            <v>-1.8474497072699908E-2</v>
          </cell>
          <cell r="Y2">
            <v>0</v>
          </cell>
          <cell r="AC2">
            <v>0</v>
          </cell>
          <cell r="AD2">
            <v>0</v>
          </cell>
        </row>
        <row r="3">
          <cell r="H3" t="str">
            <v>Accum. Amortization, Hedgeware System</v>
          </cell>
          <cell r="I3" t="str">
            <v>OTHER</v>
          </cell>
          <cell r="J3" t="str">
            <v>PAR Investment Partners</v>
          </cell>
          <cell r="U3">
            <v>-37500</v>
          </cell>
          <cell r="V3">
            <v>-37500</v>
          </cell>
          <cell r="W3">
            <v>-1.7072192271542854E-2</v>
          </cell>
          <cell r="X3">
            <v>-1.6987314327691599E-2</v>
          </cell>
          <cell r="Y3">
            <v>0</v>
          </cell>
          <cell r="AC3">
            <v>0</v>
          </cell>
          <cell r="AD3">
            <v>0</v>
          </cell>
        </row>
        <row r="4">
          <cell r="H4" t="str">
            <v>BROKER CASH - FURMAN SELZ</v>
          </cell>
          <cell r="I4" t="str">
            <v>OTHER</v>
          </cell>
          <cell r="J4" t="str">
            <v>Bart Epker</v>
          </cell>
          <cell r="U4">
            <v>59440253.139999963</v>
          </cell>
          <cell r="V4">
            <v>59561185.099999957</v>
          </cell>
          <cell r="W4">
            <v>27.060678140673549</v>
          </cell>
          <cell r="X4">
            <v>26.980921947293883</v>
          </cell>
          <cell r="Y4">
            <v>120931.95999999344</v>
          </cell>
          <cell r="AC4">
            <v>0</v>
          </cell>
          <cell r="AD4">
            <v>0</v>
          </cell>
        </row>
        <row r="5">
          <cell r="H5" t="str">
            <v>BROKER CASH - FURMAN SELZ</v>
          </cell>
          <cell r="I5" t="str">
            <v>OTHER</v>
          </cell>
          <cell r="J5" t="str">
            <v>Chris Argyrople</v>
          </cell>
          <cell r="U5">
            <v>-826646.06</v>
          </cell>
          <cell r="V5">
            <v>-826646.06</v>
          </cell>
          <cell r="W5">
            <v>-0.37633761271555599</v>
          </cell>
          <cell r="X5">
            <v>-0.37446657223914159</v>
          </cell>
          <cell r="Y5">
            <v>0</v>
          </cell>
          <cell r="AC5">
            <v>0</v>
          </cell>
          <cell r="AD5">
            <v>0</v>
          </cell>
        </row>
        <row r="6">
          <cell r="H6" t="str">
            <v>BROKER CASH - FURMAN SELZ</v>
          </cell>
          <cell r="I6" t="str">
            <v>OTHER</v>
          </cell>
          <cell r="J6" t="str">
            <v>Ed Shapiro</v>
          </cell>
          <cell r="U6">
            <v>-38664838.260000035</v>
          </cell>
          <cell r="V6">
            <v>-38664838.260000035</v>
          </cell>
          <cell r="W6">
            <v>-17.60249474460872</v>
          </cell>
          <cell r="X6">
            <v>-17.514980292052719</v>
          </cell>
          <cell r="Y6">
            <v>0</v>
          </cell>
          <cell r="AC6">
            <v>0</v>
          </cell>
          <cell r="AD6">
            <v>0</v>
          </cell>
        </row>
        <row r="7">
          <cell r="H7" t="str">
            <v>BROKER CASH - FURMAN SELZ</v>
          </cell>
          <cell r="I7" t="str">
            <v>OTHER</v>
          </cell>
          <cell r="J7" t="str">
            <v>PAR Investment Partners</v>
          </cell>
          <cell r="U7">
            <v>59439146.310000002</v>
          </cell>
          <cell r="V7">
            <v>59439146.310000002</v>
          </cell>
          <cell r="W7">
            <v>27.060174246951654</v>
          </cell>
          <cell r="X7">
            <v>26.925638979669877</v>
          </cell>
          <cell r="Y7">
            <v>0</v>
          </cell>
          <cell r="AC7">
            <v>0</v>
          </cell>
          <cell r="AD7">
            <v>0</v>
          </cell>
        </row>
        <row r="8">
          <cell r="H8" t="str">
            <v>BROKER CASH - FURMAN SELZ</v>
          </cell>
          <cell r="I8" t="str">
            <v>OTHER</v>
          </cell>
          <cell r="J8" t="str">
            <v>Paul &amp; Ed</v>
          </cell>
          <cell r="U8">
            <v>-2604243.0299999998</v>
          </cell>
          <cell r="V8">
            <v>-2604243.0299999998</v>
          </cell>
          <cell r="W8">
            <v>-1.1856036727996091</v>
          </cell>
          <cell r="X8">
            <v>-1.1797091983015995</v>
          </cell>
          <cell r="Y8">
            <v>0</v>
          </cell>
          <cell r="AC8">
            <v>0</v>
          </cell>
          <cell r="AD8">
            <v>0</v>
          </cell>
        </row>
        <row r="9">
          <cell r="H9" t="str">
            <v>BROKER CASH - FURMAN SELZ</v>
          </cell>
          <cell r="I9" t="str">
            <v>OTHER</v>
          </cell>
          <cell r="J9" t="str">
            <v>Paul Reeder</v>
          </cell>
          <cell r="U9">
            <v>9063203.5599999502</v>
          </cell>
          <cell r="V9">
            <v>9195574.1399999484</v>
          </cell>
          <cell r="W9">
            <v>4.1261001005986886</v>
          </cell>
          <cell r="X9">
            <v>4.1655495557272397</v>
          </cell>
          <cell r="Y9">
            <v>132370.57999999821</v>
          </cell>
          <cell r="AC9">
            <v>0</v>
          </cell>
          <cell r="AD9">
            <v>0</v>
          </cell>
        </row>
        <row r="10">
          <cell r="H10" t="str">
            <v>BROKER CASH - FURMAN SELZ</v>
          </cell>
          <cell r="I10" t="str">
            <v>OTHER</v>
          </cell>
          <cell r="J10" t="str">
            <v>Rick Downs</v>
          </cell>
          <cell r="U10">
            <v>45746625.899999999</v>
          </cell>
          <cell r="V10">
            <v>43300312.79999999</v>
          </cell>
          <cell r="W10">
            <v>20.826538483710454</v>
          </cell>
          <cell r="X10">
            <v>19.614827307225806</v>
          </cell>
          <cell r="Y10">
            <v>-2446313.1000000089</v>
          </cell>
          <cell r="AC10">
            <v>0</v>
          </cell>
          <cell r="AD10">
            <v>0</v>
          </cell>
        </row>
        <row r="11">
          <cell r="H11" t="str">
            <v>BROKER CASH - FURMAN SELZ</v>
          </cell>
          <cell r="I11" t="str">
            <v>OTHER</v>
          </cell>
          <cell r="J11" t="str">
            <v>Share1 - Paul &amp; Rick, shared Gaming</v>
          </cell>
          <cell r="U11">
            <v>6465302.7599999998</v>
          </cell>
          <cell r="V11">
            <v>6465302.7599999998</v>
          </cell>
          <cell r="W11">
            <v>2.9433837816655113</v>
          </cell>
          <cell r="X11">
            <v>2.9287501388749875</v>
          </cell>
          <cell r="Y11">
            <v>0</v>
          </cell>
          <cell r="AC11">
            <v>0</v>
          </cell>
          <cell r="AD11">
            <v>0</v>
          </cell>
        </row>
        <row r="12">
          <cell r="H12" t="str">
            <v>BROKER CASH - FURMAN SELZ</v>
          </cell>
          <cell r="I12" t="str">
            <v>OTHER</v>
          </cell>
          <cell r="J12" t="str">
            <v>Share2 - Bart &amp; Paul</v>
          </cell>
          <cell r="U12">
            <v>1583125</v>
          </cell>
          <cell r="V12">
            <v>1583125</v>
          </cell>
          <cell r="W12">
            <v>0.7207310503969675</v>
          </cell>
          <cell r="X12">
            <v>0.71714778653404698</v>
          </cell>
          <cell r="Y12">
            <v>0</v>
          </cell>
          <cell r="AC12">
            <v>0</v>
          </cell>
          <cell r="AD12">
            <v>0</v>
          </cell>
        </row>
        <row r="13">
          <cell r="H13" t="str">
            <v>CASH - SHAWMUT</v>
          </cell>
          <cell r="I13" t="str">
            <v>OTHER</v>
          </cell>
          <cell r="J13" t="str">
            <v>Bart Epker</v>
          </cell>
          <cell r="U13">
            <v>33962.74</v>
          </cell>
          <cell r="V13">
            <v>33968.74</v>
          </cell>
          <cell r="W13">
            <v>1.5461824729291184E-2</v>
          </cell>
          <cell r="X13">
            <v>1.5387671031883489E-2</v>
          </cell>
          <cell r="Y13">
            <v>6</v>
          </cell>
          <cell r="AC13">
            <v>0</v>
          </cell>
          <cell r="AD13">
            <v>0</v>
          </cell>
        </row>
        <row r="14">
          <cell r="H14" t="str">
            <v>CASH - SHAWMUT</v>
          </cell>
          <cell r="I14" t="str">
            <v>OTHER</v>
          </cell>
          <cell r="J14" t="str">
            <v>Other Trades</v>
          </cell>
          <cell r="U14">
            <v>-67</v>
          </cell>
          <cell r="V14">
            <v>-67</v>
          </cell>
          <cell r="W14">
            <v>-3.0502316858489899E-5</v>
          </cell>
          <cell r="X14">
            <v>-3.035066826547566E-5</v>
          </cell>
          <cell r="Y14">
            <v>0</v>
          </cell>
          <cell r="AC14">
            <v>0</v>
          </cell>
          <cell r="AD14">
            <v>0</v>
          </cell>
        </row>
        <row r="15">
          <cell r="H15" t="str">
            <v>CASH - SHAWMUT</v>
          </cell>
          <cell r="I15" t="str">
            <v>OTHER</v>
          </cell>
          <cell r="J15" t="str">
            <v>PAR Investment Partners</v>
          </cell>
          <cell r="U15">
            <v>-17275.34</v>
          </cell>
          <cell r="V15">
            <v>-17275.34</v>
          </cell>
          <cell r="W15">
            <v>-7.8647446943006516E-3</v>
          </cell>
          <cell r="X15">
            <v>-7.825643485273176E-3</v>
          </cell>
          <cell r="Y15">
            <v>0</v>
          </cell>
          <cell r="AC15">
            <v>0</v>
          </cell>
          <cell r="AD15">
            <v>0</v>
          </cell>
        </row>
        <row r="16">
          <cell r="H16" t="str">
            <v>DIVIDENDS PAYABLE</v>
          </cell>
          <cell r="I16" t="str">
            <v>OTHER</v>
          </cell>
          <cell r="J16" t="str">
            <v>Bart Epker</v>
          </cell>
          <cell r="U16">
            <v>-4320</v>
          </cell>
          <cell r="V16">
            <v>-4320</v>
          </cell>
          <cell r="W16">
            <v>-1.9667165496817366E-3</v>
          </cell>
          <cell r="X16">
            <v>-1.9569386105500724E-3</v>
          </cell>
          <cell r="Y16">
            <v>0</v>
          </cell>
          <cell r="AC16">
            <v>0</v>
          </cell>
          <cell r="AD16">
            <v>0</v>
          </cell>
        </row>
        <row r="17">
          <cell r="H17" t="str">
            <v>DIVIDENDS PAYABLE</v>
          </cell>
          <cell r="I17" t="str">
            <v>OTHER</v>
          </cell>
          <cell r="J17" t="str">
            <v>PAR Investment Partners</v>
          </cell>
          <cell r="U17">
            <v>4320</v>
          </cell>
          <cell r="V17">
            <v>4320</v>
          </cell>
          <cell r="W17">
            <v>1.9667165496817366E-3</v>
          </cell>
          <cell r="X17">
            <v>1.9569386105500724E-3</v>
          </cell>
          <cell r="Y17">
            <v>0</v>
          </cell>
          <cell r="AC17">
            <v>0</v>
          </cell>
          <cell r="AD17">
            <v>0</v>
          </cell>
        </row>
        <row r="18">
          <cell r="H18" t="str">
            <v>DIVIDENDS PAYABLE</v>
          </cell>
          <cell r="I18" t="str">
            <v>OTHER</v>
          </cell>
          <cell r="J18" t="str">
            <v>Rick Downs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AC18">
            <v>0</v>
          </cell>
          <cell r="AD18">
            <v>0</v>
          </cell>
        </row>
        <row r="19">
          <cell r="H19" t="str">
            <v>DIVIDENDS RECEIVABLE</v>
          </cell>
          <cell r="I19" t="str">
            <v>OTHER</v>
          </cell>
          <cell r="J19" t="str">
            <v>Bart Epker</v>
          </cell>
          <cell r="U19">
            <v>528</v>
          </cell>
          <cell r="V19">
            <v>528</v>
          </cell>
          <cell r="W19">
            <v>2.4037646718332335E-4</v>
          </cell>
          <cell r="X19">
            <v>2.3918138573389774E-4</v>
          </cell>
          <cell r="Y19">
            <v>0</v>
          </cell>
          <cell r="AC19">
            <v>0</v>
          </cell>
          <cell r="AD19">
            <v>0</v>
          </cell>
        </row>
        <row r="20">
          <cell r="H20" t="str">
            <v>DIVIDENDS RECEIVABLE</v>
          </cell>
          <cell r="I20" t="str">
            <v>OTHER</v>
          </cell>
          <cell r="J20" t="str">
            <v>Ed Shapiro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AC20">
            <v>0</v>
          </cell>
          <cell r="AD20">
            <v>0</v>
          </cell>
        </row>
        <row r="21">
          <cell r="H21" t="str">
            <v>DIVIDENDS RECEIVABLE</v>
          </cell>
          <cell r="I21" t="str">
            <v>OTHER</v>
          </cell>
          <cell r="J21" t="str">
            <v>PAR Investment Partners</v>
          </cell>
          <cell r="U21">
            <v>-528</v>
          </cell>
          <cell r="V21">
            <v>-528</v>
          </cell>
          <cell r="W21">
            <v>-2.4037646718332335E-4</v>
          </cell>
          <cell r="X21">
            <v>-2.3918138573389774E-4</v>
          </cell>
          <cell r="Y21">
            <v>0</v>
          </cell>
          <cell r="AC21">
            <v>0</v>
          </cell>
          <cell r="AD21">
            <v>0</v>
          </cell>
        </row>
        <row r="22">
          <cell r="H22" t="str">
            <v>DIVIDENDS RECEIVABLE</v>
          </cell>
          <cell r="I22" t="str">
            <v>OTHER</v>
          </cell>
          <cell r="J22" t="str">
            <v>Paul Reeder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AC22">
            <v>0</v>
          </cell>
          <cell r="AD22">
            <v>0</v>
          </cell>
        </row>
        <row r="23">
          <cell r="H23" t="str">
            <v>DIVIDENDS RECEIVABLE</v>
          </cell>
          <cell r="I23" t="str">
            <v>OTHER</v>
          </cell>
          <cell r="J23" t="str">
            <v>Rick Downs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AC23">
            <v>0</v>
          </cell>
          <cell r="AD23">
            <v>0</v>
          </cell>
        </row>
        <row r="24">
          <cell r="H24" t="str">
            <v>Due to/from Manager (P&amp;L transfer)</v>
          </cell>
          <cell r="I24" t="str">
            <v>OTHER</v>
          </cell>
          <cell r="J24" t="str">
            <v>PAR Investment Partners</v>
          </cell>
          <cell r="U24">
            <v>-182293.87</v>
          </cell>
          <cell r="V24">
            <v>-182293.87</v>
          </cell>
          <cell r="W24">
            <v>-8.299082662836367E-2</v>
          </cell>
          <cell r="X24">
            <v>-8.2578220525369339E-2</v>
          </cell>
          <cell r="Y24">
            <v>0</v>
          </cell>
          <cell r="AC24">
            <v>0</v>
          </cell>
          <cell r="AD24">
            <v>0</v>
          </cell>
        </row>
        <row r="25">
          <cell r="H25" t="str">
            <v>Due to/from Manager (P&amp;L transfer)</v>
          </cell>
          <cell r="I25" t="str">
            <v>OTHER</v>
          </cell>
          <cell r="J25" t="str">
            <v>Paul Reeder</v>
          </cell>
          <cell r="U25">
            <v>182293.87</v>
          </cell>
          <cell r="V25">
            <v>182293.87</v>
          </cell>
          <cell r="W25">
            <v>8.299082662836367E-2</v>
          </cell>
          <cell r="X25">
            <v>8.2578220525369339E-2</v>
          </cell>
          <cell r="Y25">
            <v>0</v>
          </cell>
          <cell r="AC25">
            <v>0</v>
          </cell>
          <cell r="AD25">
            <v>0</v>
          </cell>
        </row>
        <row r="26">
          <cell r="H26" t="str">
            <v>Equity Swaps (Interest on Collateral)</v>
          </cell>
          <cell r="I26" t="str">
            <v>OTHER</v>
          </cell>
          <cell r="J26" t="str">
            <v>Bart Epker</v>
          </cell>
          <cell r="U26">
            <v>87884.85</v>
          </cell>
          <cell r="V26">
            <v>87884.85</v>
          </cell>
          <cell r="W26">
            <v>4.0010321518818746E-2</v>
          </cell>
          <cell r="X26">
            <v>3.9811401909120726E-2</v>
          </cell>
          <cell r="Y26">
            <v>0</v>
          </cell>
          <cell r="AC26">
            <v>0</v>
          </cell>
          <cell r="AD26">
            <v>0</v>
          </cell>
        </row>
        <row r="27">
          <cell r="H27" t="str">
            <v>Equity Swaps (Interest on Collateral)</v>
          </cell>
          <cell r="I27" t="str">
            <v>OTHER</v>
          </cell>
          <cell r="J27" t="str">
            <v>PAR Investment Partners</v>
          </cell>
          <cell r="U27">
            <v>155915.32999999999</v>
          </cell>
          <cell r="V27">
            <v>155915.32999999999</v>
          </cell>
          <cell r="W27">
            <v>7.098177311576144E-2</v>
          </cell>
          <cell r="X27">
            <v>7.0628872512420379E-2</v>
          </cell>
          <cell r="Y27">
            <v>0</v>
          </cell>
          <cell r="AC27">
            <v>0</v>
          </cell>
          <cell r="AD27">
            <v>0</v>
          </cell>
        </row>
        <row r="28">
          <cell r="H28" t="str">
            <v>Hedgeware System Expense</v>
          </cell>
          <cell r="I28" t="str">
            <v>OTHER</v>
          </cell>
          <cell r="J28" t="str">
            <v>PAR Investment Partners</v>
          </cell>
          <cell r="U28">
            <v>37500</v>
          </cell>
          <cell r="V28">
            <v>37500</v>
          </cell>
          <cell r="W28">
            <v>1.7072192271542854E-2</v>
          </cell>
          <cell r="X28">
            <v>1.6987314327691599E-2</v>
          </cell>
          <cell r="Y28">
            <v>0</v>
          </cell>
          <cell r="AC28">
            <v>0</v>
          </cell>
          <cell r="AD28">
            <v>0</v>
          </cell>
        </row>
        <row r="29">
          <cell r="H29" t="str">
            <v>INTEREST RECEIVABLE - BONDS</v>
          </cell>
          <cell r="I29" t="str">
            <v>OTHER</v>
          </cell>
          <cell r="J29" t="str">
            <v>PAR Investment Partners</v>
          </cell>
          <cell r="U29">
            <v>23.27</v>
          </cell>
          <cell r="V29">
            <v>23.27</v>
          </cell>
          <cell r="W29">
            <v>1.0593864377568059E-5</v>
          </cell>
          <cell r="X29">
            <v>1.054119478414356E-5</v>
          </cell>
          <cell r="Y29">
            <v>0</v>
          </cell>
          <cell r="AC29">
            <v>0</v>
          </cell>
          <cell r="AD29">
            <v>0</v>
          </cell>
        </row>
        <row r="30">
          <cell r="H30" t="str">
            <v>INTEREST RECEIVABLE - BONDS</v>
          </cell>
          <cell r="I30" t="str">
            <v>OTHER</v>
          </cell>
          <cell r="J30" t="str">
            <v>Paul Reeder</v>
          </cell>
          <cell r="U30">
            <v>-23.27</v>
          </cell>
          <cell r="V30">
            <v>-23.27</v>
          </cell>
          <cell r="W30">
            <v>-1.0593864377568059E-5</v>
          </cell>
          <cell r="X30">
            <v>-1.054119478414356E-5</v>
          </cell>
          <cell r="Y30">
            <v>0</v>
          </cell>
          <cell r="AC30">
            <v>0</v>
          </cell>
          <cell r="AD30">
            <v>0</v>
          </cell>
        </row>
        <row r="31">
          <cell r="H31" t="str">
            <v>ORGANIZATIONAL EXPENSE</v>
          </cell>
          <cell r="I31" t="str">
            <v>OTHER</v>
          </cell>
          <cell r="J31" t="str">
            <v>PAR Investment Partners</v>
          </cell>
          <cell r="U31">
            <v>40783</v>
          </cell>
          <cell r="V31">
            <v>40783</v>
          </cell>
          <cell r="W31">
            <v>1.856680579760886E-2</v>
          </cell>
          <cell r="X31">
            <v>1.8474497072699908E-2</v>
          </cell>
          <cell r="Y31">
            <v>0</v>
          </cell>
          <cell r="AC31">
            <v>0</v>
          </cell>
          <cell r="AD31">
            <v>0</v>
          </cell>
        </row>
        <row r="32">
          <cell r="H32" t="str">
            <v>SECURITY CONTROL LONG - OPTION CALLS</v>
          </cell>
          <cell r="I32" t="str">
            <v>OTHER</v>
          </cell>
          <cell r="J32" t="str">
            <v>Bart Epker</v>
          </cell>
          <cell r="W32">
            <v>0</v>
          </cell>
          <cell r="X32">
            <v>0</v>
          </cell>
          <cell r="Y32">
            <v>0</v>
          </cell>
          <cell r="AC32">
            <v>0</v>
          </cell>
          <cell r="AD32">
            <v>0</v>
          </cell>
        </row>
        <row r="33">
          <cell r="H33" t="str">
            <v>SECURITY CONTROL LONG - STOCKS</v>
          </cell>
          <cell r="I33" t="str">
            <v>OTHER</v>
          </cell>
          <cell r="J33" t="str">
            <v>Bart Epker</v>
          </cell>
          <cell r="U33">
            <v>-11300000</v>
          </cell>
          <cell r="V33">
            <v>-11300000</v>
          </cell>
          <cell r="W33">
            <v>-5.1444206044915797</v>
          </cell>
          <cell r="X33">
            <v>-5.1188440507444017</v>
          </cell>
          <cell r="Y33">
            <v>3421428.76</v>
          </cell>
          <cell r="AC33">
            <v>0</v>
          </cell>
          <cell r="AD33">
            <v>0</v>
          </cell>
        </row>
        <row r="34">
          <cell r="H34" t="str">
            <v>SECURITY CONTROL LONG - STOCKS</v>
          </cell>
          <cell r="I34" t="str">
            <v>OTHER</v>
          </cell>
          <cell r="J34" t="str">
            <v>Chris Argyrople</v>
          </cell>
          <cell r="U34">
            <v>-1684288.27</v>
          </cell>
          <cell r="V34">
            <v>-1684288.27</v>
          </cell>
          <cell r="W34">
            <v>0</v>
          </cell>
          <cell r="X34">
            <v>0</v>
          </cell>
          <cell r="Y34">
            <v>1424.0699999998906</v>
          </cell>
          <cell r="AC34">
            <v>0</v>
          </cell>
          <cell r="AD34">
            <v>0</v>
          </cell>
        </row>
        <row r="35">
          <cell r="H35" t="str">
            <v>SECURITY CONTROL LONG - STOCKS</v>
          </cell>
          <cell r="I35" t="str">
            <v>OTHER</v>
          </cell>
          <cell r="J35" t="str">
            <v>Ed Shapiro</v>
          </cell>
          <cell r="U35">
            <v>-4331250</v>
          </cell>
          <cell r="V35">
            <v>-4331250</v>
          </cell>
          <cell r="W35">
            <v>-1.9718382073631995</v>
          </cell>
          <cell r="X35">
            <v>-1.96203480484838</v>
          </cell>
          <cell r="Y35">
            <v>1018662.5</v>
          </cell>
          <cell r="AC35">
            <v>0</v>
          </cell>
          <cell r="AD35">
            <v>0</v>
          </cell>
        </row>
        <row r="36">
          <cell r="H36" t="str">
            <v>SECURITY CONTROL LONG - STOCKS</v>
          </cell>
          <cell r="I36" t="str">
            <v>OTHER</v>
          </cell>
          <cell r="J36" t="str">
            <v>Paul Reeder</v>
          </cell>
          <cell r="U36">
            <v>-13401875</v>
          </cell>
          <cell r="V36">
            <v>-13401875</v>
          </cell>
          <cell r="W36">
            <v>-6.1013169813115571</v>
          </cell>
          <cell r="X36">
            <v>-6.0709830188115159</v>
          </cell>
          <cell r="Y36">
            <v>1249413.1200000001</v>
          </cell>
          <cell r="AC36">
            <v>0</v>
          </cell>
          <cell r="AD36">
            <v>0</v>
          </cell>
        </row>
        <row r="37">
          <cell r="H37" t="str">
            <v>SECURITY CONTROL LONG - STOCKS</v>
          </cell>
          <cell r="I37" t="str">
            <v>OTHER</v>
          </cell>
          <cell r="J37" t="str">
            <v>Rick Downs</v>
          </cell>
          <cell r="U37">
            <v>-2818750</v>
          </cell>
          <cell r="V37">
            <v>-2818750</v>
          </cell>
          <cell r="W37">
            <v>-1.2832597857443044</v>
          </cell>
          <cell r="X37">
            <v>-1.2768797936314853</v>
          </cell>
          <cell r="Y37">
            <v>185012.5</v>
          </cell>
          <cell r="AC37">
            <v>0</v>
          </cell>
          <cell r="AD37">
            <v>0</v>
          </cell>
        </row>
        <row r="38">
          <cell r="H38" t="str">
            <v>SECURITY CONTROL SHORT - OPTION CALLS</v>
          </cell>
          <cell r="I38" t="str">
            <v>OTHER</v>
          </cell>
          <cell r="J38" t="str">
            <v>Bart Epker</v>
          </cell>
          <cell r="W38">
            <v>0</v>
          </cell>
          <cell r="X38">
            <v>0</v>
          </cell>
          <cell r="Y38">
            <v>25000</v>
          </cell>
          <cell r="AC38">
            <v>0</v>
          </cell>
          <cell r="AD38">
            <v>0</v>
          </cell>
        </row>
        <row r="39">
          <cell r="H39" t="str">
            <v>SECURITY CONTROL SHORT - OPTION CALLS</v>
          </cell>
          <cell r="I39" t="str">
            <v>OTHER</v>
          </cell>
          <cell r="J39" t="str">
            <v>Paul Reeder</v>
          </cell>
          <cell r="W39">
            <v>0</v>
          </cell>
          <cell r="X39">
            <v>0</v>
          </cell>
          <cell r="Y39">
            <v>0</v>
          </cell>
          <cell r="AC39">
            <v>0</v>
          </cell>
          <cell r="AD39">
            <v>0</v>
          </cell>
        </row>
        <row r="40">
          <cell r="H40" t="str">
            <v>SECURITY CONTROL SHORT - OPTION CALLS</v>
          </cell>
          <cell r="I40" t="str">
            <v>OTHER</v>
          </cell>
          <cell r="J40" t="str">
            <v>Rick Downs</v>
          </cell>
          <cell r="W40">
            <v>0</v>
          </cell>
          <cell r="X40">
            <v>0</v>
          </cell>
          <cell r="Y40">
            <v>0</v>
          </cell>
          <cell r="AC40">
            <v>0</v>
          </cell>
          <cell r="AD40">
            <v>0</v>
          </cell>
        </row>
        <row r="41">
          <cell r="H41" t="str">
            <v>SECURITY CONTROL SHORT - OPTION PUTS</v>
          </cell>
          <cell r="I41" t="str">
            <v>OTHER</v>
          </cell>
          <cell r="J41" t="str">
            <v>Bart Epker</v>
          </cell>
          <cell r="W41">
            <v>0</v>
          </cell>
          <cell r="X41">
            <v>0</v>
          </cell>
          <cell r="Y41">
            <v>0</v>
          </cell>
          <cell r="AC41">
            <v>0</v>
          </cell>
          <cell r="AD41">
            <v>0</v>
          </cell>
        </row>
        <row r="42">
          <cell r="H42" t="str">
            <v>SECURITY CONTROL SHORT - OPTION PUTS</v>
          </cell>
          <cell r="I42" t="str">
            <v>OTHER</v>
          </cell>
          <cell r="J42" t="str">
            <v>Paul Reeder</v>
          </cell>
          <cell r="W42">
            <v>0</v>
          </cell>
          <cell r="X42">
            <v>0</v>
          </cell>
          <cell r="Y42">
            <v>80000</v>
          </cell>
          <cell r="AC42">
            <v>0</v>
          </cell>
          <cell r="AD42">
            <v>0</v>
          </cell>
        </row>
        <row r="43">
          <cell r="H43" t="str">
            <v>SECURITY CONTROL SHORT - STOCKS</v>
          </cell>
          <cell r="I43" t="str">
            <v>OTHER</v>
          </cell>
          <cell r="J43" t="str">
            <v>Bart Epker</v>
          </cell>
          <cell r="U43">
            <v>73166675</v>
          </cell>
          <cell r="V43">
            <v>73166675</v>
          </cell>
          <cell r="W43">
            <v>33.309747825853002</v>
          </cell>
          <cell r="X43">
            <v>33.144141507654794</v>
          </cell>
          <cell r="Y43">
            <v>-1180283.3300000131</v>
          </cell>
          <cell r="AC43">
            <v>0</v>
          </cell>
          <cell r="AD43">
            <v>0</v>
          </cell>
        </row>
        <row r="44">
          <cell r="H44" t="str">
            <v>SECURITY CONTROL SHORT - STOCKS</v>
          </cell>
          <cell r="I44" t="str">
            <v>OTHER</v>
          </cell>
          <cell r="J44" t="str">
            <v>Ed Shapiro</v>
          </cell>
          <cell r="W44">
            <v>0</v>
          </cell>
          <cell r="X44">
            <v>0</v>
          </cell>
          <cell r="Y44">
            <v>-657387.5000000014</v>
          </cell>
          <cell r="AC44">
            <v>0</v>
          </cell>
          <cell r="AD44">
            <v>0</v>
          </cell>
        </row>
        <row r="45">
          <cell r="H45" t="str">
            <v>SECURITY CONTROL SHORT - STOCKS</v>
          </cell>
          <cell r="I45" t="str">
            <v>OTHER</v>
          </cell>
          <cell r="J45" t="str">
            <v>PAR Investment Partners</v>
          </cell>
          <cell r="U45">
            <v>-16966675</v>
          </cell>
          <cell r="V45">
            <v>-16966675</v>
          </cell>
          <cell r="W45">
            <v>-7.7242223415674491</v>
          </cell>
          <cell r="X45">
            <v>-7.6858197685543166</v>
          </cell>
          <cell r="Y45">
            <v>0</v>
          </cell>
          <cell r="AC45">
            <v>0</v>
          </cell>
          <cell r="AD45">
            <v>0</v>
          </cell>
        </row>
        <row r="46">
          <cell r="H46" t="str">
            <v>SECURITY CONTROL SHORT - STOCKS</v>
          </cell>
          <cell r="I46" t="str">
            <v>OTHER</v>
          </cell>
          <cell r="J46" t="str">
            <v>Paul Reeder</v>
          </cell>
          <cell r="U46">
            <v>10914686</v>
          </cell>
          <cell r="V46">
            <v>10914686</v>
          </cell>
          <cell r="W46">
            <v>0</v>
          </cell>
          <cell r="X46">
            <v>0</v>
          </cell>
          <cell r="Y46">
            <v>-2730127.54</v>
          </cell>
          <cell r="AC46">
            <v>0</v>
          </cell>
          <cell r="AD46">
            <v>0</v>
          </cell>
        </row>
        <row r="47">
          <cell r="H47" t="str">
            <v>SECURITY CONTROL SHORT - STOCKS</v>
          </cell>
          <cell r="I47" t="str">
            <v>OTHER</v>
          </cell>
          <cell r="J47" t="str">
            <v>Rick Downs</v>
          </cell>
          <cell r="W47">
            <v>0</v>
          </cell>
          <cell r="X47">
            <v>0</v>
          </cell>
          <cell r="Y47">
            <v>-227953.06000000052</v>
          </cell>
          <cell r="AC47">
            <v>0</v>
          </cell>
          <cell r="AD47">
            <v>0</v>
          </cell>
        </row>
        <row r="48">
          <cell r="H48" t="str">
            <v>SUSPENSE</v>
          </cell>
          <cell r="I48" t="str">
            <v>OTHER</v>
          </cell>
          <cell r="J48" t="str">
            <v>Bart Epker</v>
          </cell>
          <cell r="U48">
            <v>-0.01</v>
          </cell>
          <cell r="V48">
            <v>-0.01</v>
          </cell>
          <cell r="W48">
            <v>-4.5525846057447613E-9</v>
          </cell>
          <cell r="X48">
            <v>-4.5299504873844267E-9</v>
          </cell>
          <cell r="Y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H49" t="str">
            <v>ACCOUNTING FEE EXPENSE</v>
          </cell>
          <cell r="I49" t="str">
            <v>OTHER</v>
          </cell>
          <cell r="J49" t="str">
            <v>PAR Investment Partners</v>
          </cell>
          <cell r="W49">
            <v>0</v>
          </cell>
          <cell r="X49">
            <v>0</v>
          </cell>
          <cell r="Y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H50" t="str">
            <v>DOMESTIC DIVIDEND EXPENSE</v>
          </cell>
          <cell r="I50" t="str">
            <v>OTHER</v>
          </cell>
          <cell r="J50" t="str">
            <v>Bart Epker</v>
          </cell>
          <cell r="W50">
            <v>0</v>
          </cell>
          <cell r="X50">
            <v>0</v>
          </cell>
          <cell r="Y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H51" t="str">
            <v>DOMESTIC DIVIDEND EXPENSE</v>
          </cell>
          <cell r="I51" t="str">
            <v>OTHER</v>
          </cell>
          <cell r="J51" t="str">
            <v>Paul Reeder</v>
          </cell>
          <cell r="W51">
            <v>0</v>
          </cell>
          <cell r="X51">
            <v>0</v>
          </cell>
          <cell r="Y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H52" t="str">
            <v>DOMESTIC DIVIDEND EXPENSE</v>
          </cell>
          <cell r="I52" t="str">
            <v>OTHER</v>
          </cell>
          <cell r="J52" t="str">
            <v>Rick Downs</v>
          </cell>
          <cell r="W52">
            <v>0</v>
          </cell>
          <cell r="X52">
            <v>0</v>
          </cell>
          <cell r="Y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H53" t="str">
            <v>DOMESTIC DIVIDEND INCOME</v>
          </cell>
          <cell r="I53" t="str">
            <v>OTHER</v>
          </cell>
          <cell r="J53" t="str">
            <v>Bart Epker</v>
          </cell>
          <cell r="W53">
            <v>0</v>
          </cell>
          <cell r="X53">
            <v>0</v>
          </cell>
          <cell r="Y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H54" t="str">
            <v>DOMESTIC DIVIDEND INCOME</v>
          </cell>
          <cell r="I54" t="str">
            <v>OTHER</v>
          </cell>
          <cell r="J54" t="str">
            <v>Ed Shapiro</v>
          </cell>
          <cell r="W54">
            <v>0</v>
          </cell>
          <cell r="X54">
            <v>0</v>
          </cell>
          <cell r="Y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H55" t="str">
            <v>DOMESTIC DIVIDEND INCOME</v>
          </cell>
          <cell r="I55" t="str">
            <v>OTHER</v>
          </cell>
          <cell r="J55" t="str">
            <v>Paul Reeder</v>
          </cell>
          <cell r="W55">
            <v>0</v>
          </cell>
          <cell r="X55">
            <v>0</v>
          </cell>
          <cell r="Y55">
            <v>0</v>
          </cell>
          <cell r="AB55">
            <v>0</v>
          </cell>
          <cell r="AC55">
            <v>0</v>
          </cell>
          <cell r="AD55">
            <v>0</v>
          </cell>
        </row>
        <row r="56">
          <cell r="H56" t="str">
            <v>DOMESTIC DIVIDEND INCOME</v>
          </cell>
          <cell r="I56" t="str">
            <v>OTHER</v>
          </cell>
          <cell r="J56" t="str">
            <v>Rick Downs</v>
          </cell>
          <cell r="W56">
            <v>0</v>
          </cell>
          <cell r="X56">
            <v>0</v>
          </cell>
          <cell r="Y56">
            <v>0</v>
          </cell>
          <cell r="AB56">
            <v>0</v>
          </cell>
          <cell r="AC56">
            <v>0</v>
          </cell>
          <cell r="AD56">
            <v>0</v>
          </cell>
        </row>
        <row r="57">
          <cell r="H57" t="str">
            <v>FOREIGN DIVIDEND INCOME</v>
          </cell>
          <cell r="I57" t="str">
            <v>OTHER</v>
          </cell>
          <cell r="J57" t="str">
            <v>Ed Shapiro</v>
          </cell>
          <cell r="W57">
            <v>0</v>
          </cell>
          <cell r="X57">
            <v>0</v>
          </cell>
          <cell r="Y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H58" t="str">
            <v>HEDGEWARE FEE EXPENSE</v>
          </cell>
          <cell r="I58" t="str">
            <v>OTHER</v>
          </cell>
          <cell r="J58" t="str">
            <v>PAR Investment Partners</v>
          </cell>
          <cell r="W58">
            <v>0</v>
          </cell>
          <cell r="X58">
            <v>0</v>
          </cell>
          <cell r="Y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H59" t="str">
            <v>INTEREST EXPENSE - BROKER</v>
          </cell>
          <cell r="I59" t="str">
            <v>OTHER</v>
          </cell>
          <cell r="J59" t="str">
            <v>PAR Investment Partners</v>
          </cell>
          <cell r="W59">
            <v>0</v>
          </cell>
          <cell r="X59">
            <v>0</v>
          </cell>
          <cell r="Y59">
            <v>0</v>
          </cell>
          <cell r="AB59">
            <v>0</v>
          </cell>
          <cell r="AC59">
            <v>0</v>
          </cell>
          <cell r="AD59">
            <v>0</v>
          </cell>
        </row>
        <row r="60">
          <cell r="H60" t="str">
            <v>INTEREST INCOME - BROKER</v>
          </cell>
          <cell r="I60" t="str">
            <v>OTHER</v>
          </cell>
          <cell r="J60" t="str">
            <v>Bart Epker</v>
          </cell>
          <cell r="W60">
            <v>0</v>
          </cell>
          <cell r="X60">
            <v>0</v>
          </cell>
          <cell r="Y60">
            <v>0</v>
          </cell>
          <cell r="AB60">
            <v>0</v>
          </cell>
          <cell r="AC60">
            <v>0</v>
          </cell>
          <cell r="AD60">
            <v>0</v>
          </cell>
        </row>
        <row r="61">
          <cell r="H61" t="str">
            <v>INTEREST INCOME - BROKER</v>
          </cell>
          <cell r="I61" t="str">
            <v>OTHER</v>
          </cell>
          <cell r="J61" t="str">
            <v>PAR Investment Partners</v>
          </cell>
          <cell r="W61">
            <v>0</v>
          </cell>
          <cell r="X61">
            <v>0</v>
          </cell>
          <cell r="Y61">
            <v>0</v>
          </cell>
          <cell r="AB61">
            <v>0</v>
          </cell>
          <cell r="AC61">
            <v>0</v>
          </cell>
          <cell r="AD61">
            <v>0</v>
          </cell>
        </row>
        <row r="62">
          <cell r="H62" t="str">
            <v>INTEREST INCOME - OTHER (Mostly Shawmut)</v>
          </cell>
          <cell r="I62" t="str">
            <v>OTHER</v>
          </cell>
          <cell r="J62" t="str">
            <v>PAR Investment Partners</v>
          </cell>
          <cell r="W62">
            <v>0</v>
          </cell>
          <cell r="X62">
            <v>0</v>
          </cell>
          <cell r="Y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H63" t="str">
            <v>LEGAL FEE EXPENSE</v>
          </cell>
          <cell r="I63" t="str">
            <v>OTHER</v>
          </cell>
          <cell r="J63" t="str">
            <v>PAR Investment Partners</v>
          </cell>
          <cell r="W63">
            <v>0</v>
          </cell>
          <cell r="X63">
            <v>0</v>
          </cell>
          <cell r="Y63">
            <v>0</v>
          </cell>
          <cell r="AB63">
            <v>0</v>
          </cell>
          <cell r="AC63">
            <v>0</v>
          </cell>
          <cell r="AD63">
            <v>0</v>
          </cell>
        </row>
        <row r="64">
          <cell r="H64" t="str">
            <v>MANAGEMENT FEE EXPENSE</v>
          </cell>
          <cell r="I64" t="str">
            <v>OTHER</v>
          </cell>
          <cell r="J64" t="str">
            <v>PAR Investment Partners</v>
          </cell>
          <cell r="W64">
            <v>0</v>
          </cell>
          <cell r="X64">
            <v>0</v>
          </cell>
          <cell r="Y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H65" t="str">
            <v>MISCELLANEOUS EXPENSE</v>
          </cell>
          <cell r="I65" t="str">
            <v>OTHER</v>
          </cell>
          <cell r="J65" t="str">
            <v>PAR Investment Partners</v>
          </cell>
          <cell r="W65">
            <v>0</v>
          </cell>
          <cell r="X65">
            <v>0</v>
          </cell>
          <cell r="Y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H66" t="str">
            <v>MISCELLANEOUS EXPENSE</v>
          </cell>
          <cell r="I66" t="str">
            <v>OTHER</v>
          </cell>
          <cell r="J66" t="str">
            <v>Paul Reeder</v>
          </cell>
          <cell r="W66">
            <v>0</v>
          </cell>
          <cell r="X66">
            <v>0</v>
          </cell>
          <cell r="Y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H67" t="str">
            <v>MISCELLANEOUS INCOME</v>
          </cell>
          <cell r="I67" t="str">
            <v>OTHER</v>
          </cell>
          <cell r="J67" t="str">
            <v>Bart Epker</v>
          </cell>
          <cell r="K67">
            <v>5.625</v>
          </cell>
          <cell r="L67">
            <v>6.1875</v>
          </cell>
          <cell r="Q67">
            <v>17000</v>
          </cell>
          <cell r="R67">
            <v>17000</v>
          </cell>
          <cell r="S67">
            <v>267520</v>
          </cell>
          <cell r="T67">
            <v>267520</v>
          </cell>
          <cell r="U67">
            <v>95625</v>
          </cell>
          <cell r="V67">
            <v>105187.5</v>
          </cell>
          <cell r="W67">
            <v>0</v>
          </cell>
          <cell r="X67">
            <v>0</v>
          </cell>
          <cell r="Y67">
            <v>0</v>
          </cell>
          <cell r="Z67">
            <v>9562.5</v>
          </cell>
          <cell r="AB67">
            <v>0</v>
          </cell>
          <cell r="AC67">
            <v>0</v>
          </cell>
          <cell r="AD67">
            <v>0</v>
          </cell>
        </row>
        <row r="68">
          <cell r="H68" t="str">
            <v>REALIZED GAINS/LOSSES - TAXABLE</v>
          </cell>
          <cell r="I68" t="str">
            <v>OTHER</v>
          </cell>
          <cell r="J68" t="str">
            <v>Bart Epker</v>
          </cell>
          <cell r="K68">
            <v>5.625</v>
          </cell>
          <cell r="L68">
            <v>6.1875</v>
          </cell>
          <cell r="Q68">
            <v>-17000</v>
          </cell>
          <cell r="R68">
            <v>-17000</v>
          </cell>
          <cell r="S68">
            <v>-607709.69999999995</v>
          </cell>
          <cell r="T68">
            <v>-607709.69999999995</v>
          </cell>
          <cell r="U68">
            <v>-95625</v>
          </cell>
          <cell r="V68">
            <v>-105187.5</v>
          </cell>
          <cell r="W68">
            <v>0</v>
          </cell>
          <cell r="X68">
            <v>0</v>
          </cell>
          <cell r="Y68">
            <v>-931.96000000089407</v>
          </cell>
          <cell r="Z68">
            <v>-9562.5</v>
          </cell>
          <cell r="AC68">
            <v>0</v>
          </cell>
          <cell r="AD68">
            <v>0</v>
          </cell>
        </row>
        <row r="69">
          <cell r="H69" t="str">
            <v>REALIZED GAINS/LOSSES - TAXABLE</v>
          </cell>
          <cell r="I69" t="str">
            <v>OTHER</v>
          </cell>
          <cell r="J69" t="str">
            <v>Chris Argyrople</v>
          </cell>
          <cell r="K69">
            <v>13.75</v>
          </cell>
          <cell r="L69">
            <v>14.125</v>
          </cell>
          <cell r="Q69">
            <v>550000</v>
          </cell>
          <cell r="R69">
            <v>550000</v>
          </cell>
          <cell r="S69">
            <v>7989051.1500000004</v>
          </cell>
          <cell r="T69">
            <v>7989051.1500000004</v>
          </cell>
          <cell r="U69">
            <v>7562500</v>
          </cell>
          <cell r="V69">
            <v>7768750</v>
          </cell>
          <cell r="W69">
            <v>0</v>
          </cell>
          <cell r="X69">
            <v>0</v>
          </cell>
          <cell r="Y69">
            <v>0</v>
          </cell>
          <cell r="Z69">
            <v>206250</v>
          </cell>
          <cell r="AC69">
            <v>0</v>
          </cell>
          <cell r="AD69">
            <v>0</v>
          </cell>
        </row>
        <row r="70">
          <cell r="H70" t="str">
            <v>REALIZED GAINS/LOSSES - TAXABLE</v>
          </cell>
          <cell r="I70" t="str">
            <v>OTHER</v>
          </cell>
          <cell r="J70" t="str">
            <v>Ed Shapiro</v>
          </cell>
          <cell r="K70">
            <v>15.375</v>
          </cell>
          <cell r="L70">
            <v>15.4375</v>
          </cell>
          <cell r="Q70">
            <v>100000</v>
          </cell>
          <cell r="R70">
            <v>100000</v>
          </cell>
          <cell r="S70">
            <v>1540940</v>
          </cell>
          <cell r="T70">
            <v>1540940</v>
          </cell>
          <cell r="U70">
            <v>1537500</v>
          </cell>
          <cell r="V70">
            <v>1543750</v>
          </cell>
          <cell r="W70">
            <v>0</v>
          </cell>
          <cell r="X70">
            <v>0</v>
          </cell>
          <cell r="Y70">
            <v>0</v>
          </cell>
          <cell r="Z70">
            <v>6250</v>
          </cell>
          <cell r="AC70">
            <v>0</v>
          </cell>
          <cell r="AD70">
            <v>0</v>
          </cell>
        </row>
        <row r="71">
          <cell r="H71" t="str">
            <v>REALIZED GAINS/LOSSES - TAXABLE</v>
          </cell>
          <cell r="I71" t="str">
            <v>OTHER</v>
          </cell>
          <cell r="J71" t="str">
            <v>Paul Reeder</v>
          </cell>
          <cell r="K71">
            <v>45.125</v>
          </cell>
          <cell r="L71">
            <v>43.6875</v>
          </cell>
          <cell r="Q71">
            <v>225000</v>
          </cell>
          <cell r="R71">
            <v>225000</v>
          </cell>
          <cell r="S71">
            <v>4044635</v>
          </cell>
          <cell r="T71">
            <v>4044635</v>
          </cell>
          <cell r="U71">
            <v>10153125</v>
          </cell>
          <cell r="V71">
            <v>9829687.5</v>
          </cell>
          <cell r="W71">
            <v>0</v>
          </cell>
          <cell r="X71">
            <v>0</v>
          </cell>
          <cell r="Y71">
            <v>0</v>
          </cell>
          <cell r="Z71">
            <v>-323437.5</v>
          </cell>
          <cell r="AC71">
            <v>0</v>
          </cell>
          <cell r="AD71">
            <v>0</v>
          </cell>
        </row>
        <row r="72">
          <cell r="H72" t="str">
            <v>REALIZED GAINS/LOSSES - TAXABLE</v>
          </cell>
          <cell r="I72" t="str">
            <v>OTHER</v>
          </cell>
          <cell r="J72" t="str">
            <v>Rick Downs</v>
          </cell>
          <cell r="K72">
            <v>45.125</v>
          </cell>
          <cell r="L72">
            <v>43.6875</v>
          </cell>
          <cell r="Q72">
            <v>-225000</v>
          </cell>
          <cell r="R72">
            <v>-225000</v>
          </cell>
          <cell r="S72">
            <v>-6222317.1600000001</v>
          </cell>
          <cell r="T72">
            <v>-6222317.1600000001</v>
          </cell>
          <cell r="U72">
            <v>-10153125</v>
          </cell>
          <cell r="V72">
            <v>-9829687.5</v>
          </cell>
          <cell r="W72">
            <v>0</v>
          </cell>
          <cell r="X72">
            <v>0</v>
          </cell>
          <cell r="Y72">
            <v>88603.790000002831</v>
          </cell>
          <cell r="Z72">
            <v>323437.5</v>
          </cell>
          <cell r="AC72">
            <v>0</v>
          </cell>
          <cell r="AD72">
            <v>0</v>
          </cell>
        </row>
        <row r="73">
          <cell r="H73" t="str">
            <v>WITHHOLDING TAXES</v>
          </cell>
          <cell r="I73" t="str">
            <v>OTHER</v>
          </cell>
          <cell r="J73" t="str">
            <v>Ed Shapiro</v>
          </cell>
          <cell r="K73">
            <v>7</v>
          </cell>
          <cell r="L73">
            <v>7.625</v>
          </cell>
          <cell r="Q73">
            <v>200000</v>
          </cell>
          <cell r="R73">
            <v>200000</v>
          </cell>
          <cell r="S73">
            <v>1793752.86</v>
          </cell>
          <cell r="T73">
            <v>1793752.86</v>
          </cell>
          <cell r="U73">
            <v>1400000</v>
          </cell>
          <cell r="V73">
            <v>1525000</v>
          </cell>
          <cell r="W73">
            <v>0</v>
          </cell>
          <cell r="X73">
            <v>0</v>
          </cell>
          <cell r="Y73">
            <v>0</v>
          </cell>
          <cell r="Z73">
            <v>125000</v>
          </cell>
          <cell r="AB73">
            <v>0</v>
          </cell>
          <cell r="AC73">
            <v>0</v>
          </cell>
          <cell r="AD73">
            <v>0</v>
          </cell>
        </row>
        <row r="74">
          <cell r="H74" t="str">
            <v>ACME Electric</v>
          </cell>
          <cell r="I74" t="str">
            <v>LONG</v>
          </cell>
          <cell r="J74" t="str">
            <v>Bart Epker</v>
          </cell>
          <cell r="K74">
            <v>5.25</v>
          </cell>
          <cell r="L74">
            <v>5.1875</v>
          </cell>
          <cell r="Q74">
            <v>17000</v>
          </cell>
          <cell r="R74">
            <v>17000</v>
          </cell>
          <cell r="S74">
            <v>267520</v>
          </cell>
          <cell r="T74">
            <v>267520</v>
          </cell>
          <cell r="U74">
            <v>89250</v>
          </cell>
          <cell r="V74">
            <v>88187.5</v>
          </cell>
          <cell r="W74">
            <v>4.0631817606271992E-2</v>
          </cell>
          <cell r="X74">
            <v>3.9948500860621412E-2</v>
          </cell>
          <cell r="Y74">
            <v>0</v>
          </cell>
          <cell r="Z74">
            <v>-1062.5</v>
          </cell>
          <cell r="AC74">
            <v>-1062.5</v>
          </cell>
          <cell r="AD74">
            <v>-9.6809245817169501E-2</v>
          </cell>
        </row>
        <row r="75">
          <cell r="H75" t="str">
            <v>ACME Electric</v>
          </cell>
          <cell r="I75" t="str">
            <v>SHORT</v>
          </cell>
          <cell r="J75" t="str">
            <v>Bart Epker</v>
          </cell>
          <cell r="K75">
            <v>5.25</v>
          </cell>
          <cell r="L75">
            <v>5.1875</v>
          </cell>
          <cell r="Q75">
            <v>-17000</v>
          </cell>
          <cell r="R75">
            <v>-17000</v>
          </cell>
          <cell r="S75">
            <v>-607709.69999999995</v>
          </cell>
          <cell r="T75">
            <v>-607709.69999999995</v>
          </cell>
          <cell r="U75">
            <v>-89250</v>
          </cell>
          <cell r="V75">
            <v>-88187.5</v>
          </cell>
          <cell r="W75">
            <v>-4.0631817606271992E-2</v>
          </cell>
          <cell r="X75">
            <v>-3.9948500860621412E-2</v>
          </cell>
          <cell r="Y75">
            <v>0</v>
          </cell>
          <cell r="Z75">
            <v>1062.5</v>
          </cell>
          <cell r="AC75">
            <v>1062.5</v>
          </cell>
          <cell r="AD75">
            <v>9.6809245817169501E-2</v>
          </cell>
        </row>
        <row r="76">
          <cell r="H76" t="str">
            <v>AMC Entertainment</v>
          </cell>
          <cell r="I76" t="str">
            <v>LONG</v>
          </cell>
          <cell r="J76" t="str">
            <v>Ed Shapiro</v>
          </cell>
          <cell r="K76">
            <v>14.4375</v>
          </cell>
          <cell r="L76">
            <v>14.5</v>
          </cell>
          <cell r="Q76">
            <v>555000</v>
          </cell>
          <cell r="R76">
            <v>555000</v>
          </cell>
          <cell r="S76">
            <v>8128193.7800000003</v>
          </cell>
          <cell r="T76">
            <v>8128193.7800000003</v>
          </cell>
          <cell r="U76">
            <v>8012812.5</v>
          </cell>
          <cell r="V76">
            <v>8047500</v>
          </cell>
          <cell r="W76">
            <v>3.6479006836219194</v>
          </cell>
          <cell r="X76">
            <v>3.6454776547226175</v>
          </cell>
          <cell r="Y76">
            <v>0</v>
          </cell>
          <cell r="Z76">
            <v>34687.5</v>
          </cell>
          <cell r="AC76">
            <v>34687.5</v>
          </cell>
          <cell r="AD76">
            <v>3.1605371428546509</v>
          </cell>
        </row>
        <row r="77">
          <cell r="H77" t="str">
            <v>Alaska Air Group</v>
          </cell>
          <cell r="I77" t="str">
            <v>LONG</v>
          </cell>
          <cell r="J77" t="str">
            <v>Paul Reeder</v>
          </cell>
          <cell r="K77">
            <v>35.0625</v>
          </cell>
          <cell r="L77">
            <v>35.9375</v>
          </cell>
          <cell r="Q77">
            <v>225000</v>
          </cell>
          <cell r="R77">
            <v>225000</v>
          </cell>
          <cell r="S77">
            <v>4044635</v>
          </cell>
          <cell r="T77">
            <v>4044635</v>
          </cell>
          <cell r="U77">
            <v>7889062.5</v>
          </cell>
          <cell r="V77">
            <v>8085937.5</v>
          </cell>
          <cell r="W77">
            <v>3.5915624491258278</v>
          </cell>
          <cell r="X77">
            <v>3.6628896519085012</v>
          </cell>
          <cell r="Y77">
            <v>0</v>
          </cell>
          <cell r="Z77">
            <v>196875</v>
          </cell>
          <cell r="AC77">
            <v>196875</v>
          </cell>
          <cell r="AD77">
            <v>17.938183783769642</v>
          </cell>
        </row>
        <row r="78">
          <cell r="H78" t="str">
            <v>Alaska Air Group</v>
          </cell>
          <cell r="I78" t="str">
            <v>SHORT</v>
          </cell>
          <cell r="J78" t="str">
            <v>Paul Reeder</v>
          </cell>
          <cell r="K78">
            <v>35.0625</v>
          </cell>
          <cell r="L78">
            <v>35.9375</v>
          </cell>
          <cell r="Q78">
            <v>-225000</v>
          </cell>
          <cell r="R78">
            <v>-225000</v>
          </cell>
          <cell r="S78">
            <v>-6222317.1600000001</v>
          </cell>
          <cell r="T78">
            <v>-6222317.1600000001</v>
          </cell>
          <cell r="U78">
            <v>-7889062.5</v>
          </cell>
          <cell r="V78">
            <v>-8085937.5</v>
          </cell>
          <cell r="W78">
            <v>-3.5915624491258278</v>
          </cell>
          <cell r="X78">
            <v>-3.6628896519085012</v>
          </cell>
          <cell r="Y78">
            <v>0</v>
          </cell>
          <cell r="Z78">
            <v>-196875</v>
          </cell>
          <cell r="AC78">
            <v>-196875</v>
          </cell>
          <cell r="AD78">
            <v>-17.938183783769642</v>
          </cell>
        </row>
        <row r="79">
          <cell r="H79" t="str">
            <v>ALLY $2 9/16 20 month Swap</v>
          </cell>
          <cell r="I79" t="str">
            <v>LONG</v>
          </cell>
          <cell r="J79" t="str">
            <v>Rick Downs</v>
          </cell>
          <cell r="K79">
            <v>2.625</v>
          </cell>
          <cell r="L79">
            <v>2.1875</v>
          </cell>
          <cell r="Q79">
            <v>1100000</v>
          </cell>
          <cell r="R79">
            <v>1100000</v>
          </cell>
          <cell r="S79">
            <v>2818750</v>
          </cell>
          <cell r="T79">
            <v>2818750</v>
          </cell>
          <cell r="U79">
            <v>2887500</v>
          </cell>
          <cell r="V79">
            <v>2406250</v>
          </cell>
          <cell r="W79">
            <v>1.3145588049087997</v>
          </cell>
          <cell r="X79">
            <v>1.0900193360268777</v>
          </cell>
          <cell r="Y79">
            <v>0</v>
          </cell>
          <cell r="Z79">
            <v>-481250</v>
          </cell>
          <cell r="AC79">
            <v>-481250</v>
          </cell>
          <cell r="AD79">
            <v>-43.848893693659122</v>
          </cell>
        </row>
        <row r="80">
          <cell r="H80" t="str">
            <v>Amtran Inc.</v>
          </cell>
          <cell r="I80" t="str">
            <v>LONG</v>
          </cell>
          <cell r="J80" t="str">
            <v>Paul Reeder</v>
          </cell>
          <cell r="K80">
            <v>22</v>
          </cell>
          <cell r="L80">
            <v>22.125</v>
          </cell>
          <cell r="Q80">
            <v>645700</v>
          </cell>
          <cell r="R80">
            <v>645700</v>
          </cell>
          <cell r="S80">
            <v>6648587.4200000018</v>
          </cell>
          <cell r="T80">
            <v>6648587.4200000018</v>
          </cell>
          <cell r="U80">
            <v>14205400</v>
          </cell>
          <cell r="V80">
            <v>14286112.5</v>
          </cell>
          <cell r="W80">
            <v>6.4671285358446626</v>
          </cell>
          <cell r="X80">
            <v>6.4715382282203748</v>
          </cell>
          <cell r="Y80">
            <v>0</v>
          </cell>
          <cell r="Z80">
            <v>80712.5</v>
          </cell>
          <cell r="AC80">
            <v>80712.5</v>
          </cell>
          <cell r="AD80">
            <v>7.3540858851936886</v>
          </cell>
        </row>
        <row r="81">
          <cell r="H81" t="str">
            <v>Amtran Inc.</v>
          </cell>
          <cell r="I81" t="str">
            <v>SHORT</v>
          </cell>
          <cell r="J81" t="str">
            <v>Paul Reeder</v>
          </cell>
          <cell r="K81">
            <v>22</v>
          </cell>
          <cell r="L81">
            <v>22.125</v>
          </cell>
          <cell r="Q81">
            <v>-182600</v>
          </cell>
          <cell r="R81">
            <v>-188600</v>
          </cell>
          <cell r="S81">
            <v>-3978980.45</v>
          </cell>
          <cell r="T81">
            <v>-4111351.03</v>
          </cell>
          <cell r="U81">
            <v>-4017200</v>
          </cell>
          <cell r="V81">
            <v>-4172775</v>
          </cell>
          <cell r="W81">
            <v>-1.8288642878197852</v>
          </cell>
          <cell r="X81">
            <v>-1.890246414499555</v>
          </cell>
          <cell r="Y81">
            <v>-132370.57999999999</v>
          </cell>
          <cell r="Z81">
            <v>-23204.419999999925</v>
          </cell>
          <cell r="AC81">
            <v>-23204.419999999925</v>
          </cell>
          <cell r="AD81">
            <v>-2.1142610821880821</v>
          </cell>
        </row>
        <row r="82">
          <cell r="H82" t="str">
            <v>Ameristar Casinos, Inc.</v>
          </cell>
          <cell r="I82" t="str">
            <v>LONG</v>
          </cell>
          <cell r="J82" t="str">
            <v>Paul Reeder</v>
          </cell>
          <cell r="K82">
            <v>3</v>
          </cell>
          <cell r="L82">
            <v>2.8125</v>
          </cell>
          <cell r="Q82">
            <v>114600</v>
          </cell>
          <cell r="R82">
            <v>114600</v>
          </cell>
          <cell r="S82">
            <v>607678.35</v>
          </cell>
          <cell r="T82">
            <v>607678.35</v>
          </cell>
          <cell r="U82">
            <v>343800</v>
          </cell>
          <cell r="V82">
            <v>322312.5</v>
          </cell>
          <cell r="W82">
            <v>0.15651785874550489</v>
          </cell>
          <cell r="X82">
            <v>0.14600596664650931</v>
          </cell>
          <cell r="Y82">
            <v>0</v>
          </cell>
          <cell r="Z82">
            <v>-21487.5</v>
          </cell>
          <cell r="AC82">
            <v>-21487.5</v>
          </cell>
          <cell r="AD82">
            <v>-1.9578246301142868</v>
          </cell>
        </row>
        <row r="83">
          <cell r="H83" t="str">
            <v>Arterial Vascular Engineering</v>
          </cell>
          <cell r="I83" t="str">
            <v>LONG</v>
          </cell>
          <cell r="J83" t="str">
            <v>Bart Epker</v>
          </cell>
          <cell r="K83">
            <v>29.625</v>
          </cell>
          <cell r="L83">
            <v>30.75</v>
          </cell>
          <cell r="Q83">
            <v>121500</v>
          </cell>
          <cell r="R83">
            <v>121500</v>
          </cell>
          <cell r="S83">
            <v>4301292.04</v>
          </cell>
          <cell r="T83">
            <v>4301292.04</v>
          </cell>
          <cell r="U83">
            <v>3599437.5</v>
          </cell>
          <cell r="V83">
            <v>3736125</v>
          </cell>
          <cell r="W83">
            <v>1.6386743751840409</v>
          </cell>
          <cell r="X83">
            <v>1.6924461264679143</v>
          </cell>
          <cell r="Y83">
            <v>0</v>
          </cell>
          <cell r="Z83">
            <v>136687.5</v>
          </cell>
          <cell r="AC83">
            <v>136687.5</v>
          </cell>
          <cell r="AD83">
            <v>12.454224741302923</v>
          </cell>
        </row>
        <row r="84">
          <cell r="H84" t="str">
            <v>Arterial Vascular Engineering</v>
          </cell>
          <cell r="I84" t="str">
            <v>SHORT</v>
          </cell>
          <cell r="J84" t="str">
            <v>Bart Epker</v>
          </cell>
          <cell r="K84">
            <v>29.625</v>
          </cell>
          <cell r="L84">
            <v>30.75</v>
          </cell>
          <cell r="Q84">
            <v>-121500</v>
          </cell>
          <cell r="R84">
            <v>-121500</v>
          </cell>
          <cell r="S84">
            <v>-4332824.55</v>
          </cell>
          <cell r="T84">
            <v>-4332824.55</v>
          </cell>
          <cell r="U84">
            <v>-3599437.5</v>
          </cell>
          <cell r="V84">
            <v>-3736125</v>
          </cell>
          <cell r="W84">
            <v>-1.6386743751840409</v>
          </cell>
          <cell r="X84">
            <v>-1.6924461264679143</v>
          </cell>
          <cell r="Y84">
            <v>0</v>
          </cell>
          <cell r="Z84">
            <v>-136687.5</v>
          </cell>
          <cell r="AC84">
            <v>-136687.5</v>
          </cell>
          <cell r="AD84">
            <v>-12.454224741302923</v>
          </cell>
        </row>
        <row r="85">
          <cell r="H85" t="str">
            <v>Best Buy</v>
          </cell>
          <cell r="I85" t="str">
            <v>SHORT</v>
          </cell>
          <cell r="J85" t="str">
            <v>Rick Downs</v>
          </cell>
          <cell r="K85">
            <v>47.5</v>
          </cell>
          <cell r="L85">
            <v>48</v>
          </cell>
          <cell r="Q85">
            <v>-131200</v>
          </cell>
          <cell r="R85">
            <v>-131200</v>
          </cell>
          <cell r="S85">
            <v>-6061180.6400000006</v>
          </cell>
          <cell r="T85">
            <v>-6061180.6400000006</v>
          </cell>
          <cell r="U85">
            <v>-6232000</v>
          </cell>
          <cell r="V85">
            <v>-6297600</v>
          </cell>
          <cell r="W85">
            <v>-2.8371707263001351</v>
          </cell>
          <cell r="X85">
            <v>-2.8527816189352166</v>
          </cell>
          <cell r="Y85">
            <v>0</v>
          </cell>
          <cell r="Z85">
            <v>-65600</v>
          </cell>
          <cell r="AC85">
            <v>-65600</v>
          </cell>
          <cell r="AD85">
            <v>-5.9771167299824182</v>
          </cell>
        </row>
        <row r="86">
          <cell r="H86" t="str">
            <v>Beringer Wines</v>
          </cell>
          <cell r="I86" t="str">
            <v>SHORT</v>
          </cell>
          <cell r="J86" t="str">
            <v>Rick Downs</v>
          </cell>
          <cell r="K86">
            <v>44.875</v>
          </cell>
          <cell r="L86">
            <v>45.375</v>
          </cell>
          <cell r="Q86">
            <v>-410500</v>
          </cell>
          <cell r="R86">
            <v>-410500</v>
          </cell>
          <cell r="S86">
            <v>-16882599.770000003</v>
          </cell>
          <cell r="T86">
            <v>-16882599.770000003</v>
          </cell>
          <cell r="U86">
            <v>-18421187.5</v>
          </cell>
          <cell r="V86">
            <v>-18626437.5</v>
          </cell>
          <cell r="W86">
            <v>-8.3864014632037804</v>
          </cell>
          <cell r="X86">
            <v>-8.4376839631360561</v>
          </cell>
          <cell r="Y86">
            <v>0</v>
          </cell>
          <cell r="Z86">
            <v>-205250</v>
          </cell>
          <cell r="AC86">
            <v>-205250</v>
          </cell>
          <cell r="AD86">
            <v>-18.701268427269685</v>
          </cell>
        </row>
        <row r="87">
          <cell r="H87" t="str">
            <v>BEV Dec 1998 17.5 Calls</v>
          </cell>
          <cell r="I87" t="str">
            <v>SHORT</v>
          </cell>
          <cell r="J87" t="str">
            <v>Bart Epker</v>
          </cell>
          <cell r="K87">
            <v>0.25</v>
          </cell>
          <cell r="L87">
            <v>0.25</v>
          </cell>
          <cell r="Q87">
            <v>-3000</v>
          </cell>
          <cell r="R87">
            <v>-3000</v>
          </cell>
          <cell r="S87">
            <v>-290990</v>
          </cell>
          <cell r="T87">
            <v>-290990</v>
          </cell>
          <cell r="U87">
            <v>-75000</v>
          </cell>
          <cell r="V87">
            <v>-75000</v>
          </cell>
          <cell r="W87">
            <v>-3.4144384543085708E-2</v>
          </cell>
          <cell r="X87">
            <v>-3.3974628655383199E-2</v>
          </cell>
          <cell r="Y87">
            <v>0</v>
          </cell>
          <cell r="Z87">
            <v>0</v>
          </cell>
          <cell r="AC87">
            <v>0</v>
          </cell>
          <cell r="AD87">
            <v>0</v>
          </cell>
        </row>
        <row r="88">
          <cell r="H88" t="str">
            <v>BEV 20 Month Equity Swap</v>
          </cell>
          <cell r="I88" t="str">
            <v>LONG</v>
          </cell>
          <cell r="J88" t="str">
            <v>Bart Epker</v>
          </cell>
          <cell r="K88">
            <v>6.4375</v>
          </cell>
          <cell r="L88">
            <v>6.75</v>
          </cell>
          <cell r="Q88">
            <v>1000000</v>
          </cell>
          <cell r="R88">
            <v>1000000</v>
          </cell>
          <cell r="S88">
            <v>6625000</v>
          </cell>
          <cell r="T88">
            <v>6625000</v>
          </cell>
          <cell r="U88">
            <v>6437500</v>
          </cell>
          <cell r="V88">
            <v>6750000</v>
          </cell>
          <cell r="W88">
            <v>2.93072633994819</v>
          </cell>
          <cell r="X88">
            <v>3.057716578984488</v>
          </cell>
          <cell r="Y88">
            <v>0</v>
          </cell>
          <cell r="Z88">
            <v>312500</v>
          </cell>
          <cell r="AC88">
            <v>312500</v>
          </cell>
          <cell r="AD88">
            <v>28.473307593285146</v>
          </cell>
        </row>
        <row r="89">
          <cell r="H89" t="str">
            <v>Bolle Inc.</v>
          </cell>
          <cell r="I89" t="str">
            <v>LONG</v>
          </cell>
          <cell r="J89" t="str">
            <v>Rick Downs</v>
          </cell>
          <cell r="K89">
            <v>4</v>
          </cell>
          <cell r="L89">
            <v>3.5</v>
          </cell>
          <cell r="Q89">
            <v>195000</v>
          </cell>
          <cell r="R89">
            <v>195000</v>
          </cell>
          <cell r="S89">
            <v>1026875</v>
          </cell>
          <cell r="T89">
            <v>1026875</v>
          </cell>
          <cell r="U89">
            <v>780000</v>
          </cell>
          <cell r="V89">
            <v>682500</v>
          </cell>
          <cell r="W89">
            <v>0.35510159924809137</v>
          </cell>
          <cell r="X89">
            <v>0.30916912076398712</v>
          </cell>
          <cell r="Y89">
            <v>0</v>
          </cell>
          <cell r="Z89">
            <v>-97500</v>
          </cell>
          <cell r="AC89">
            <v>-97500</v>
          </cell>
          <cell r="AD89">
            <v>-8.8836719691049648</v>
          </cell>
        </row>
        <row r="90">
          <cell r="H90" t="str">
            <v>BioMedical Waste Systems Inc.</v>
          </cell>
          <cell r="I90" t="str">
            <v>SHORT</v>
          </cell>
          <cell r="J90" t="str">
            <v>Bart Epker</v>
          </cell>
          <cell r="K90">
            <v>0.02</v>
          </cell>
          <cell r="L90">
            <v>0.02</v>
          </cell>
          <cell r="Q90">
            <v>-200000</v>
          </cell>
          <cell r="R90">
            <v>-200000</v>
          </cell>
          <cell r="S90">
            <v>-706701.5</v>
          </cell>
          <cell r="T90">
            <v>-706701.5</v>
          </cell>
          <cell r="U90">
            <v>-4000</v>
          </cell>
          <cell r="V90">
            <v>-4000</v>
          </cell>
          <cell r="W90">
            <v>-1.8210338422979043E-3</v>
          </cell>
          <cell r="X90">
            <v>-1.8119801949537709E-3</v>
          </cell>
          <cell r="Y90">
            <v>0</v>
          </cell>
          <cell r="Z90">
            <v>0</v>
          </cell>
          <cell r="AC90">
            <v>0</v>
          </cell>
          <cell r="AD90">
            <v>0</v>
          </cell>
        </row>
        <row r="91">
          <cell r="H91" t="str">
            <v>Broadway &amp; Seymour</v>
          </cell>
          <cell r="I91" t="str">
            <v>LONG</v>
          </cell>
          <cell r="J91" t="str">
            <v>Bart Epker</v>
          </cell>
          <cell r="K91">
            <v>3.625</v>
          </cell>
          <cell r="L91">
            <v>3.5</v>
          </cell>
          <cell r="Q91">
            <v>1220300</v>
          </cell>
          <cell r="R91">
            <v>1220300</v>
          </cell>
          <cell r="S91">
            <v>10760262.199999999</v>
          </cell>
          <cell r="T91">
            <v>10760262.199999999</v>
          </cell>
          <cell r="U91">
            <v>4423587.5</v>
          </cell>
          <cell r="V91">
            <v>4271050</v>
          </cell>
          <cell r="W91">
            <v>2.0138756354664951</v>
          </cell>
          <cell r="X91">
            <v>1.9347645029143257</v>
          </cell>
          <cell r="Y91">
            <v>0</v>
          </cell>
          <cell r="Z91">
            <v>-152537.5</v>
          </cell>
          <cell r="AC91">
            <v>-152537.5</v>
          </cell>
          <cell r="AD91">
            <v>-13.898390902434347</v>
          </cell>
        </row>
        <row r="92">
          <cell r="H92" t="str">
            <v>BVF Equity Swap, $44.9375 11/30/1999</v>
          </cell>
          <cell r="I92" t="str">
            <v>SHORT</v>
          </cell>
          <cell r="J92" t="str">
            <v>Bart Epker</v>
          </cell>
          <cell r="K92">
            <v>31.125</v>
          </cell>
          <cell r="L92">
            <v>31.1875</v>
          </cell>
          <cell r="Q92">
            <v>-800000</v>
          </cell>
          <cell r="R92">
            <v>-800000</v>
          </cell>
          <cell r="S92">
            <v>-35950000</v>
          </cell>
          <cell r="T92">
            <v>-35950000</v>
          </cell>
          <cell r="U92">
            <v>-24900000</v>
          </cell>
          <cell r="V92">
            <v>-24950000</v>
          </cell>
          <cell r="W92">
            <v>-11.335935668304455</v>
          </cell>
          <cell r="X92">
            <v>-11.302226466024145</v>
          </cell>
          <cell r="Y92">
            <v>0</v>
          </cell>
          <cell r="Z92">
            <v>-50000</v>
          </cell>
          <cell r="AC92">
            <v>-50000</v>
          </cell>
          <cell r="AD92">
            <v>-4.5557292149256234</v>
          </cell>
        </row>
        <row r="93">
          <cell r="H93" t="str">
            <v>Biomatrix Inc.</v>
          </cell>
          <cell r="I93" t="str">
            <v>SHORT</v>
          </cell>
          <cell r="J93" t="str">
            <v>Bart Epker</v>
          </cell>
          <cell r="K93">
            <v>47</v>
          </cell>
          <cell r="L93">
            <v>47.0625</v>
          </cell>
          <cell r="Q93">
            <v>-550000</v>
          </cell>
          <cell r="R93">
            <v>-550000</v>
          </cell>
          <cell r="S93">
            <v>-22358992.759999998</v>
          </cell>
          <cell r="T93">
            <v>-22358992.759999998</v>
          </cell>
          <cell r="U93">
            <v>-25850000</v>
          </cell>
          <cell r="V93">
            <v>-25884375</v>
          </cell>
          <cell r="W93">
            <v>-11.768431205850206</v>
          </cell>
          <cell r="X93">
            <v>-11.725493714689126</v>
          </cell>
          <cell r="Y93">
            <v>0</v>
          </cell>
          <cell r="Z93">
            <v>-34375</v>
          </cell>
          <cell r="AC93">
            <v>-34375</v>
          </cell>
          <cell r="AD93">
            <v>-3.1320638352613659</v>
          </cell>
        </row>
        <row r="94">
          <cell r="H94" t="str">
            <v>Boyd Gaming Corp.</v>
          </cell>
          <cell r="I94" t="str">
            <v>LONG</v>
          </cell>
          <cell r="J94" t="str">
            <v>Rick Downs</v>
          </cell>
          <cell r="K94">
            <v>2.9375</v>
          </cell>
          <cell r="L94">
            <v>3</v>
          </cell>
          <cell r="Q94">
            <v>41700</v>
          </cell>
          <cell r="R94">
            <v>41700</v>
          </cell>
          <cell r="S94">
            <v>356110</v>
          </cell>
          <cell r="T94">
            <v>356110</v>
          </cell>
          <cell r="U94">
            <v>122493.75</v>
          </cell>
          <cell r="V94">
            <v>125100</v>
          </cell>
          <cell r="W94">
            <v>5.5766316054994727E-2</v>
          </cell>
          <cell r="X94">
            <v>5.6669680597179181E-2</v>
          </cell>
          <cell r="Y94">
            <v>0</v>
          </cell>
          <cell r="Z94">
            <v>2606.25</v>
          </cell>
          <cell r="AC94">
            <v>2606.25</v>
          </cell>
          <cell r="AD94">
            <v>0.23746738532799813</v>
          </cell>
        </row>
        <row r="95">
          <cell r="H95" t="str">
            <v>Boyd Gaming Corp.</v>
          </cell>
          <cell r="I95" t="str">
            <v>SHORT</v>
          </cell>
          <cell r="J95" t="str">
            <v>Rick Downs</v>
          </cell>
          <cell r="K95">
            <v>2.9375</v>
          </cell>
          <cell r="L95">
            <v>3</v>
          </cell>
          <cell r="Q95">
            <v>-41700</v>
          </cell>
          <cell r="R95">
            <v>-41700</v>
          </cell>
          <cell r="S95">
            <v>-522350.38</v>
          </cell>
          <cell r="T95">
            <v>-522350.38</v>
          </cell>
          <cell r="U95">
            <v>-122493.75</v>
          </cell>
          <cell r="V95">
            <v>-125100</v>
          </cell>
          <cell r="W95">
            <v>-5.5766316054994727E-2</v>
          </cell>
          <cell r="X95">
            <v>-5.6669680597179181E-2</v>
          </cell>
          <cell r="Y95">
            <v>0</v>
          </cell>
          <cell r="Z95">
            <v>-2606.25</v>
          </cell>
          <cell r="AC95">
            <v>-2606.25</v>
          </cell>
          <cell r="AD95">
            <v>-0.23746738532799813</v>
          </cell>
        </row>
        <row r="96">
          <cell r="H96" t="str">
            <v>Cheesecake Factory</v>
          </cell>
          <cell r="I96" t="str">
            <v>SHORT</v>
          </cell>
          <cell r="J96" t="str">
            <v>Rick Downs</v>
          </cell>
          <cell r="K96">
            <v>19.25</v>
          </cell>
          <cell r="L96">
            <v>19.125</v>
          </cell>
          <cell r="Q96">
            <v>-81500</v>
          </cell>
          <cell r="R96">
            <v>-31000</v>
          </cell>
          <cell r="S96">
            <v>-1813981.69</v>
          </cell>
          <cell r="T96">
            <v>-741704.47000000055</v>
          </cell>
          <cell r="U96">
            <v>-1568875</v>
          </cell>
          <cell r="V96">
            <v>-592875</v>
          </cell>
          <cell r="W96">
            <v>-0.71424361733378117</v>
          </cell>
          <cell r="X96">
            <v>-0.2685694395208042</v>
          </cell>
          <cell r="Y96">
            <v>1072277.22</v>
          </cell>
          <cell r="Z96">
            <v>-96277.220000000321</v>
          </cell>
          <cell r="AA96">
            <v>103121.62</v>
          </cell>
          <cell r="AC96">
            <v>6844.3999999997613</v>
          </cell>
          <cell r="AD96">
            <v>0.62362466077271694</v>
          </cell>
        </row>
        <row r="97">
          <cell r="H97" t="str">
            <v>CCAir Inc.</v>
          </cell>
          <cell r="I97" t="str">
            <v>LONG</v>
          </cell>
          <cell r="J97" t="str">
            <v>Paul Reeder</v>
          </cell>
          <cell r="K97">
            <v>3.5</v>
          </cell>
          <cell r="L97">
            <v>3.375</v>
          </cell>
          <cell r="Q97">
            <v>713000</v>
          </cell>
          <cell r="R97">
            <v>713000</v>
          </cell>
          <cell r="S97">
            <v>1963275.69</v>
          </cell>
          <cell r="T97">
            <v>1963275.69</v>
          </cell>
          <cell r="U97">
            <v>2495500</v>
          </cell>
          <cell r="V97">
            <v>2406375</v>
          </cell>
          <cell r="W97">
            <v>1.136097488363605</v>
          </cell>
          <cell r="X97">
            <v>1.0900759604079702</v>
          </cell>
          <cell r="Y97">
            <v>0</v>
          </cell>
          <cell r="Z97">
            <v>-89125</v>
          </cell>
          <cell r="AC97">
            <v>-89125</v>
          </cell>
          <cell r="AD97">
            <v>-8.120587325604923</v>
          </cell>
        </row>
        <row r="98">
          <cell r="H98" t="str">
            <v>Centennial Technologies</v>
          </cell>
          <cell r="I98" t="str">
            <v>SHORT</v>
          </cell>
          <cell r="J98" t="str">
            <v>Bart Epker</v>
          </cell>
          <cell r="K98">
            <v>0.82</v>
          </cell>
          <cell r="L98">
            <v>0.82</v>
          </cell>
          <cell r="Q98">
            <v>-478000</v>
          </cell>
          <cell r="R98">
            <v>-478000</v>
          </cell>
          <cell r="S98">
            <v>-12683730.450000003</v>
          </cell>
          <cell r="T98">
            <v>-12683730.450000003</v>
          </cell>
          <cell r="U98">
            <v>-391960</v>
          </cell>
          <cell r="V98">
            <v>-391960</v>
          </cell>
          <cell r="W98">
            <v>-0.17844310620677165</v>
          </cell>
          <cell r="X98">
            <v>-0.17755593930352001</v>
          </cell>
          <cell r="Y98">
            <v>0</v>
          </cell>
          <cell r="Z98">
            <v>0</v>
          </cell>
          <cell r="AC98">
            <v>0</v>
          </cell>
          <cell r="AD98">
            <v>0</v>
          </cell>
        </row>
        <row r="99">
          <cell r="H99" t="str">
            <v>CENL 1/15/99 $3.568 OTC Call</v>
          </cell>
          <cell r="I99" t="str">
            <v>LONG</v>
          </cell>
          <cell r="J99" t="str">
            <v>Bart Epker</v>
          </cell>
          <cell r="K99">
            <v>0</v>
          </cell>
          <cell r="L99">
            <v>0</v>
          </cell>
          <cell r="Q99">
            <v>4780</v>
          </cell>
          <cell r="R99">
            <v>4780</v>
          </cell>
          <cell r="S99">
            <v>535360</v>
          </cell>
          <cell r="T99">
            <v>535360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C99">
            <v>0</v>
          </cell>
          <cell r="AD99">
            <v>0</v>
          </cell>
        </row>
        <row r="100">
          <cell r="H100" t="str">
            <v>CENL 1/15/99 $3.568 OTC Puts</v>
          </cell>
          <cell r="I100" t="str">
            <v>SHORT</v>
          </cell>
          <cell r="J100" t="str">
            <v>Bart Epker</v>
          </cell>
          <cell r="K100">
            <v>2.7480000000000002</v>
          </cell>
          <cell r="L100">
            <v>2.7480000000000002</v>
          </cell>
          <cell r="Q100">
            <v>-4780</v>
          </cell>
          <cell r="R100">
            <v>-4780</v>
          </cell>
          <cell r="S100">
            <v>-478000</v>
          </cell>
          <cell r="T100">
            <v>-478000</v>
          </cell>
          <cell r="U100">
            <v>-1313544</v>
          </cell>
          <cell r="V100">
            <v>-1313544</v>
          </cell>
          <cell r="W100">
            <v>-0.59800201933683961</v>
          </cell>
          <cell r="X100">
            <v>-0.59502892830008891</v>
          </cell>
          <cell r="Y100">
            <v>0</v>
          </cell>
          <cell r="Z100">
            <v>0</v>
          </cell>
          <cell r="AC100">
            <v>0</v>
          </cell>
          <cell r="AD100">
            <v>0</v>
          </cell>
        </row>
        <row r="101">
          <cell r="H101" t="str">
            <v>Chantal Pharmaceuticals</v>
          </cell>
          <cell r="I101" t="str">
            <v>LONG</v>
          </cell>
          <cell r="J101" t="str">
            <v>Bart Epker</v>
          </cell>
          <cell r="K101">
            <v>6.25E-2</v>
          </cell>
          <cell r="L101">
            <v>6.25E-2</v>
          </cell>
          <cell r="Q101">
            <v>85000</v>
          </cell>
          <cell r="R101">
            <v>85000</v>
          </cell>
          <cell r="S101">
            <v>162653</v>
          </cell>
          <cell r="T101">
            <v>162653</v>
          </cell>
          <cell r="U101">
            <v>5312.5</v>
          </cell>
          <cell r="V101">
            <v>5312.5</v>
          </cell>
          <cell r="W101">
            <v>2.4185605718019042E-3</v>
          </cell>
          <cell r="X101">
            <v>2.4065361964229768E-3</v>
          </cell>
          <cell r="Y101">
            <v>0</v>
          </cell>
          <cell r="Z101">
            <v>0</v>
          </cell>
          <cell r="AC101">
            <v>0</v>
          </cell>
          <cell r="AD101">
            <v>0</v>
          </cell>
        </row>
        <row r="102">
          <cell r="H102" t="str">
            <v>Chantal Pharmaceuticals</v>
          </cell>
          <cell r="I102" t="str">
            <v>SHORT</v>
          </cell>
          <cell r="J102" t="str">
            <v>Bart Epker</v>
          </cell>
          <cell r="K102">
            <v>6.25E-2</v>
          </cell>
          <cell r="L102">
            <v>6.25E-2</v>
          </cell>
          <cell r="Q102">
            <v>-85000</v>
          </cell>
          <cell r="R102">
            <v>-85000</v>
          </cell>
          <cell r="S102">
            <v>-1401650</v>
          </cell>
          <cell r="T102">
            <v>-1401650</v>
          </cell>
          <cell r="U102">
            <v>-5312.5</v>
          </cell>
          <cell r="V102">
            <v>-5312.5</v>
          </cell>
          <cell r="W102">
            <v>-2.4185605718019042E-3</v>
          </cell>
          <cell r="X102">
            <v>-2.4065361964229768E-3</v>
          </cell>
          <cell r="Y102">
            <v>0</v>
          </cell>
          <cell r="Z102">
            <v>0</v>
          </cell>
          <cell r="AC102">
            <v>0</v>
          </cell>
          <cell r="AD102">
            <v>0</v>
          </cell>
        </row>
        <row r="103">
          <cell r="H103" t="str">
            <v>Carmike</v>
          </cell>
          <cell r="I103" t="str">
            <v>SHORT</v>
          </cell>
          <cell r="J103" t="str">
            <v>Ed Shapiro</v>
          </cell>
          <cell r="K103">
            <v>18.9375</v>
          </cell>
          <cell r="L103">
            <v>18.6875</v>
          </cell>
          <cell r="Q103">
            <v>-105000</v>
          </cell>
          <cell r="R103">
            <v>-105000</v>
          </cell>
          <cell r="S103">
            <v>-2771233.3</v>
          </cell>
          <cell r="T103">
            <v>-2771233.3</v>
          </cell>
          <cell r="U103">
            <v>-1988437.5</v>
          </cell>
          <cell r="V103">
            <v>-1962187.5</v>
          </cell>
          <cell r="W103">
            <v>-0.90525299519855984</v>
          </cell>
          <cell r="X103">
            <v>-0.88886122219646291</v>
          </cell>
          <cell r="Y103">
            <v>0</v>
          </cell>
          <cell r="Z103">
            <v>26250</v>
          </cell>
          <cell r="AC103">
            <v>26250</v>
          </cell>
          <cell r="AD103">
            <v>2.3917578378359523</v>
          </cell>
        </row>
        <row r="104">
          <cell r="H104" t="str">
            <v>Complete Management Inc</v>
          </cell>
          <cell r="I104" t="str">
            <v>LONG</v>
          </cell>
          <cell r="J104" t="str">
            <v>Bart Epker</v>
          </cell>
          <cell r="K104">
            <v>0.625</v>
          </cell>
          <cell r="L104">
            <v>0.6875</v>
          </cell>
          <cell r="Q104">
            <v>50000</v>
          </cell>
          <cell r="R104">
            <v>50000</v>
          </cell>
          <cell r="S104">
            <v>290500</v>
          </cell>
          <cell r="T104">
            <v>290500</v>
          </cell>
          <cell r="U104">
            <v>31250</v>
          </cell>
          <cell r="V104">
            <v>34375</v>
          </cell>
          <cell r="W104">
            <v>1.4226826892952378E-2</v>
          </cell>
          <cell r="X104">
            <v>1.5571704800383966E-2</v>
          </cell>
          <cell r="Y104">
            <v>0</v>
          </cell>
          <cell r="Z104">
            <v>3125</v>
          </cell>
          <cell r="AC104">
            <v>3125</v>
          </cell>
          <cell r="AD104">
            <v>0.28473307593285146</v>
          </cell>
        </row>
        <row r="105">
          <cell r="H105" t="str">
            <v>Complete Management Inc</v>
          </cell>
          <cell r="I105" t="str">
            <v>SHORT</v>
          </cell>
          <cell r="J105" t="str">
            <v>Bart Epker</v>
          </cell>
          <cell r="K105">
            <v>0.625</v>
          </cell>
          <cell r="L105">
            <v>0.6875</v>
          </cell>
          <cell r="Q105">
            <v>-50000</v>
          </cell>
          <cell r="R105">
            <v>-50000</v>
          </cell>
          <cell r="S105">
            <v>-903219.79</v>
          </cell>
          <cell r="T105">
            <v>-903219.79</v>
          </cell>
          <cell r="U105">
            <v>-31250</v>
          </cell>
          <cell r="V105">
            <v>-34375</v>
          </cell>
          <cell r="W105">
            <v>-1.4226826892952378E-2</v>
          </cell>
          <cell r="X105">
            <v>-1.5571704800383966E-2</v>
          </cell>
          <cell r="Y105">
            <v>0</v>
          </cell>
          <cell r="Z105">
            <v>-3125</v>
          </cell>
          <cell r="AC105">
            <v>-3125</v>
          </cell>
          <cell r="AD105">
            <v>-0.28473307593285146</v>
          </cell>
        </row>
        <row r="106">
          <cell r="H106" t="str">
            <v>Condor Tech Solutions</v>
          </cell>
          <cell r="I106" t="str">
            <v>LONG</v>
          </cell>
          <cell r="J106" t="str">
            <v>Bart Epker</v>
          </cell>
          <cell r="K106">
            <v>13.1875</v>
          </cell>
          <cell r="L106">
            <v>13.25</v>
          </cell>
          <cell r="Q106">
            <v>427000</v>
          </cell>
          <cell r="R106">
            <v>427000</v>
          </cell>
          <cell r="S106">
            <v>5854565.75</v>
          </cell>
          <cell r="T106">
            <v>5854565.75</v>
          </cell>
          <cell r="U106">
            <v>5631062.5</v>
          </cell>
          <cell r="V106">
            <v>5657750</v>
          </cell>
          <cell r="W106">
            <v>2.5635888451486606</v>
          </cell>
          <cell r="X106">
            <v>2.5629327369999242</v>
          </cell>
          <cell r="Y106">
            <v>0</v>
          </cell>
          <cell r="Z106">
            <v>26687.5</v>
          </cell>
          <cell r="AC106">
            <v>26687.5</v>
          </cell>
          <cell r="AD106">
            <v>2.4316204684665514</v>
          </cell>
        </row>
        <row r="107">
          <cell r="H107" t="str">
            <v>Cree Research</v>
          </cell>
          <cell r="I107" t="str">
            <v>LONG</v>
          </cell>
          <cell r="J107" t="str">
            <v>Bart Epker</v>
          </cell>
          <cell r="K107">
            <v>26.4375</v>
          </cell>
          <cell r="L107">
            <v>25.25</v>
          </cell>
          <cell r="Q107">
            <v>76000</v>
          </cell>
          <cell r="R107">
            <v>76000</v>
          </cell>
          <cell r="S107">
            <v>1281581.3500000001</v>
          </cell>
          <cell r="T107">
            <v>1281581.3500000001</v>
          </cell>
          <cell r="U107">
            <v>2009250</v>
          </cell>
          <cell r="V107">
            <v>1919000</v>
          </cell>
          <cell r="W107">
            <v>0.91472806190926614</v>
          </cell>
          <cell r="X107">
            <v>0.86929749852907146</v>
          </cell>
          <cell r="Y107">
            <v>0</v>
          </cell>
          <cell r="Z107">
            <v>-90250</v>
          </cell>
          <cell r="AC107">
            <v>-90250</v>
          </cell>
          <cell r="AD107">
            <v>-8.2230912329407513</v>
          </cell>
        </row>
        <row r="108">
          <cell r="H108" t="str">
            <v>Cree Research</v>
          </cell>
          <cell r="I108" t="str">
            <v>SHORT</v>
          </cell>
          <cell r="J108" t="str">
            <v>Bart Epker</v>
          </cell>
          <cell r="K108">
            <v>26.4375</v>
          </cell>
          <cell r="L108">
            <v>25.25</v>
          </cell>
          <cell r="Q108">
            <v>-76000</v>
          </cell>
          <cell r="R108">
            <v>-76000</v>
          </cell>
          <cell r="S108">
            <v>-2017046.6</v>
          </cell>
          <cell r="T108">
            <v>-2017046.6</v>
          </cell>
          <cell r="U108">
            <v>-2009250</v>
          </cell>
          <cell r="V108">
            <v>-1919000</v>
          </cell>
          <cell r="W108">
            <v>-0.91472806190926614</v>
          </cell>
          <cell r="X108">
            <v>-0.86929749852907146</v>
          </cell>
          <cell r="Y108">
            <v>0</v>
          </cell>
          <cell r="Z108">
            <v>90250</v>
          </cell>
          <cell r="AC108">
            <v>90250</v>
          </cell>
          <cell r="AD108">
            <v>8.2230912329407513</v>
          </cell>
        </row>
        <row r="109">
          <cell r="H109" t="str">
            <v>Crossman Communities</v>
          </cell>
          <cell r="I109" t="str">
            <v>LONG</v>
          </cell>
          <cell r="J109" t="str">
            <v>Paul Reeder</v>
          </cell>
          <cell r="K109">
            <v>22.75</v>
          </cell>
          <cell r="L109">
            <v>22.75</v>
          </cell>
          <cell r="Q109">
            <v>99000</v>
          </cell>
          <cell r="R109">
            <v>99000</v>
          </cell>
          <cell r="S109">
            <v>383125</v>
          </cell>
          <cell r="T109">
            <v>383125</v>
          </cell>
          <cell r="U109">
            <v>2252250</v>
          </cell>
          <cell r="V109">
            <v>2252250</v>
          </cell>
          <cell r="W109">
            <v>1.0253558678288639</v>
          </cell>
          <cell r="X109">
            <v>1.0202580985211576</v>
          </cell>
          <cell r="Y109">
            <v>0</v>
          </cell>
          <cell r="Z109">
            <v>0</v>
          </cell>
          <cell r="AC109">
            <v>0</v>
          </cell>
          <cell r="AD109">
            <v>0</v>
          </cell>
        </row>
        <row r="110">
          <cell r="H110" t="str">
            <v>Crossman Communities</v>
          </cell>
          <cell r="I110" t="str">
            <v>SHORT</v>
          </cell>
          <cell r="J110" t="str">
            <v>Paul Reeder</v>
          </cell>
          <cell r="K110">
            <v>22.75</v>
          </cell>
          <cell r="L110">
            <v>22.75</v>
          </cell>
          <cell r="Q110">
            <v>-99000</v>
          </cell>
          <cell r="R110">
            <v>-99000</v>
          </cell>
          <cell r="S110">
            <v>-1358075</v>
          </cell>
          <cell r="T110">
            <v>-1358075</v>
          </cell>
          <cell r="U110">
            <v>-2252250</v>
          </cell>
          <cell r="V110">
            <v>-2252250</v>
          </cell>
          <cell r="W110">
            <v>-1.0253558678288639</v>
          </cell>
          <cell r="X110">
            <v>-1.0202580985211576</v>
          </cell>
          <cell r="Y110">
            <v>0</v>
          </cell>
          <cell r="Z110">
            <v>0</v>
          </cell>
          <cell r="AC110">
            <v>0</v>
          </cell>
          <cell r="AD110">
            <v>0</v>
          </cell>
        </row>
        <row r="111">
          <cell r="H111" t="str">
            <v>Casino Data Systems</v>
          </cell>
          <cell r="I111" t="str">
            <v>LONG</v>
          </cell>
          <cell r="J111" t="str">
            <v>Rick Downs</v>
          </cell>
          <cell r="K111">
            <v>1.9375</v>
          </cell>
          <cell r="L111">
            <v>1.9375</v>
          </cell>
          <cell r="Q111">
            <v>120000</v>
          </cell>
          <cell r="R111">
            <v>120000</v>
          </cell>
          <cell r="S111">
            <v>1334484.5</v>
          </cell>
          <cell r="T111">
            <v>1334484.5</v>
          </cell>
          <cell r="U111">
            <v>232500</v>
          </cell>
          <cell r="V111">
            <v>232500</v>
          </cell>
          <cell r="W111">
            <v>0.1058475920835657</v>
          </cell>
          <cell r="X111">
            <v>0.10532134883168792</v>
          </cell>
          <cell r="Y111">
            <v>0</v>
          </cell>
          <cell r="Z111">
            <v>0</v>
          </cell>
          <cell r="AC111">
            <v>0</v>
          </cell>
          <cell r="AD111">
            <v>0</v>
          </cell>
        </row>
        <row r="112">
          <cell r="H112" t="str">
            <v>Casino Data Systems</v>
          </cell>
          <cell r="I112" t="str">
            <v>SHORT</v>
          </cell>
          <cell r="J112" t="str">
            <v>Rick Downs</v>
          </cell>
          <cell r="K112">
            <v>1.9375</v>
          </cell>
          <cell r="L112">
            <v>1.9375</v>
          </cell>
          <cell r="Q112">
            <v>-120000</v>
          </cell>
          <cell r="R112">
            <v>-120000</v>
          </cell>
          <cell r="S112">
            <v>-2190687.5</v>
          </cell>
          <cell r="T112">
            <v>-2190687.5</v>
          </cell>
          <cell r="U112">
            <v>-232500</v>
          </cell>
          <cell r="V112">
            <v>-232500</v>
          </cell>
          <cell r="W112">
            <v>-0.1058475920835657</v>
          </cell>
          <cell r="X112">
            <v>-0.10532134883168792</v>
          </cell>
          <cell r="Y112">
            <v>0</v>
          </cell>
          <cell r="Z112">
            <v>0</v>
          </cell>
          <cell r="AC112">
            <v>0</v>
          </cell>
          <cell r="AD112">
            <v>0</v>
          </cell>
        </row>
        <row r="113">
          <cell r="H113" t="str">
            <v>Conversion Industries Inc.</v>
          </cell>
          <cell r="I113" t="str">
            <v>LONG</v>
          </cell>
          <cell r="J113" t="str">
            <v>Bart Epker</v>
          </cell>
          <cell r="K113">
            <v>0.01</v>
          </cell>
          <cell r="L113">
            <v>0.01</v>
          </cell>
          <cell r="Q113">
            <v>1300</v>
          </cell>
          <cell r="R113">
            <v>1300</v>
          </cell>
          <cell r="S113">
            <v>130</v>
          </cell>
          <cell r="T113">
            <v>130</v>
          </cell>
          <cell r="U113">
            <v>13</v>
          </cell>
          <cell r="V113">
            <v>13</v>
          </cell>
          <cell r="W113">
            <v>5.9183599874681896E-6</v>
          </cell>
          <cell r="X113">
            <v>5.8889356335997549E-6</v>
          </cell>
          <cell r="Y113">
            <v>0</v>
          </cell>
          <cell r="Z113">
            <v>0</v>
          </cell>
          <cell r="AC113">
            <v>0</v>
          </cell>
          <cell r="AD113">
            <v>0</v>
          </cell>
        </row>
        <row r="114">
          <cell r="H114" t="str">
            <v>Conversion Industries Inc.</v>
          </cell>
          <cell r="I114" t="str">
            <v>SHORT</v>
          </cell>
          <cell r="J114" t="str">
            <v>Bart Epker</v>
          </cell>
          <cell r="K114">
            <v>0.01</v>
          </cell>
          <cell r="L114">
            <v>0.01</v>
          </cell>
          <cell r="Q114">
            <v>-35200</v>
          </cell>
          <cell r="R114">
            <v>-35200</v>
          </cell>
          <cell r="S114">
            <v>-935986.33</v>
          </cell>
          <cell r="T114">
            <v>-935986.33</v>
          </cell>
          <cell r="U114">
            <v>-352</v>
          </cell>
          <cell r="V114">
            <v>-352</v>
          </cell>
          <cell r="W114">
            <v>-1.6025097812221559E-4</v>
          </cell>
          <cell r="X114">
            <v>-1.5945425715593181E-4</v>
          </cell>
          <cell r="Y114">
            <v>0</v>
          </cell>
          <cell r="Z114">
            <v>0</v>
          </cell>
          <cell r="AC114">
            <v>0</v>
          </cell>
          <cell r="AD114">
            <v>0</v>
          </cell>
        </row>
        <row r="115">
          <cell r="H115" t="str">
            <v>Canwest Global Commun.</v>
          </cell>
          <cell r="I115" t="str">
            <v>LONG</v>
          </cell>
          <cell r="J115" t="str">
            <v>Ed Shapiro</v>
          </cell>
          <cell r="K115">
            <v>11.625</v>
          </cell>
          <cell r="L115">
            <v>11.6875</v>
          </cell>
          <cell r="Q115">
            <v>150000</v>
          </cell>
          <cell r="R115">
            <v>150000</v>
          </cell>
          <cell r="S115">
            <v>2405800</v>
          </cell>
          <cell r="T115">
            <v>2405800</v>
          </cell>
          <cell r="U115">
            <v>1743750</v>
          </cell>
          <cell r="V115">
            <v>1753125</v>
          </cell>
          <cell r="W115">
            <v>0.79385694062674272</v>
          </cell>
          <cell r="X115">
            <v>0.79415694481958232</v>
          </cell>
          <cell r="Y115">
            <v>0</v>
          </cell>
          <cell r="Z115">
            <v>9375</v>
          </cell>
          <cell r="AC115">
            <v>9375</v>
          </cell>
          <cell r="AD115">
            <v>0.85419922779855439</v>
          </cell>
        </row>
        <row r="116">
          <cell r="H116" t="str">
            <v>CWG 20 month $12 3/8 Swap</v>
          </cell>
          <cell r="I116" t="str">
            <v>LONG</v>
          </cell>
          <cell r="J116" t="str">
            <v>Ed Shapiro</v>
          </cell>
          <cell r="K116">
            <v>11.625</v>
          </cell>
          <cell r="L116">
            <v>11.6875</v>
          </cell>
          <cell r="Q116">
            <v>350000</v>
          </cell>
          <cell r="R116">
            <v>350000</v>
          </cell>
          <cell r="S116">
            <v>4331250</v>
          </cell>
          <cell r="T116">
            <v>4331250</v>
          </cell>
          <cell r="U116">
            <v>4068750</v>
          </cell>
          <cell r="V116">
            <v>4090625</v>
          </cell>
          <cell r="W116">
            <v>1.8523328614623997</v>
          </cell>
          <cell r="X116">
            <v>1.8530328712456923</v>
          </cell>
          <cell r="Y116">
            <v>0</v>
          </cell>
          <cell r="Z116">
            <v>21875</v>
          </cell>
          <cell r="AC116">
            <v>21875</v>
          </cell>
          <cell r="AD116">
            <v>1.9931315315299605</v>
          </cell>
        </row>
        <row r="117">
          <cell r="H117" t="str">
            <v>Dell Computer</v>
          </cell>
          <cell r="I117" t="str">
            <v>SHORT</v>
          </cell>
          <cell r="J117" t="str">
            <v>Bart Epker</v>
          </cell>
          <cell r="K117">
            <v>64.875</v>
          </cell>
          <cell r="L117">
            <v>65.625</v>
          </cell>
          <cell r="Q117">
            <v>-25000</v>
          </cell>
          <cell r="R117">
            <v>-25000</v>
          </cell>
          <cell r="S117">
            <v>-1561025.41</v>
          </cell>
          <cell r="T117">
            <v>-1561025.41</v>
          </cell>
          <cell r="U117">
            <v>-1621875</v>
          </cell>
          <cell r="V117">
            <v>-1640625</v>
          </cell>
          <cell r="W117">
            <v>-0.73837231574422846</v>
          </cell>
          <cell r="X117">
            <v>-0.74319500183650744</v>
          </cell>
          <cell r="Y117">
            <v>0</v>
          </cell>
          <cell r="Z117">
            <v>-18750</v>
          </cell>
          <cell r="AC117">
            <v>-18750</v>
          </cell>
          <cell r="AD117">
            <v>-1.7083984555971088</v>
          </cell>
        </row>
        <row r="118">
          <cell r="H118" t="str">
            <v>Echostar</v>
          </cell>
          <cell r="I118" t="str">
            <v>LONG</v>
          </cell>
          <cell r="J118" t="str">
            <v>Ed Shapiro</v>
          </cell>
          <cell r="K118">
            <v>26.75</v>
          </cell>
          <cell r="L118">
            <v>27</v>
          </cell>
          <cell r="Q118">
            <v>350000</v>
          </cell>
          <cell r="R118">
            <v>350000</v>
          </cell>
          <cell r="S118">
            <v>7197083.3000000007</v>
          </cell>
          <cell r="T118">
            <v>7197083.3000000007</v>
          </cell>
          <cell r="U118">
            <v>9362500</v>
          </cell>
          <cell r="V118">
            <v>9450000</v>
          </cell>
          <cell r="W118">
            <v>4.2623573371285328</v>
          </cell>
          <cell r="X118">
            <v>4.2808032105782834</v>
          </cell>
          <cell r="Y118">
            <v>0</v>
          </cell>
          <cell r="Z118">
            <v>87500</v>
          </cell>
          <cell r="AC118">
            <v>87500</v>
          </cell>
          <cell r="AD118">
            <v>7.9725261261198419</v>
          </cell>
        </row>
        <row r="119">
          <cell r="H119" t="str">
            <v>Endocare</v>
          </cell>
          <cell r="I119" t="str">
            <v>LONG</v>
          </cell>
          <cell r="J119" t="str">
            <v>Bart Epker</v>
          </cell>
          <cell r="K119">
            <v>2.0625</v>
          </cell>
          <cell r="L119">
            <v>2.125</v>
          </cell>
          <cell r="Q119">
            <v>260800</v>
          </cell>
          <cell r="R119">
            <v>260800</v>
          </cell>
          <cell r="S119">
            <v>896362.5</v>
          </cell>
          <cell r="T119">
            <v>896362.5</v>
          </cell>
          <cell r="U119">
            <v>537900</v>
          </cell>
          <cell r="V119">
            <v>554200</v>
          </cell>
          <cell r="W119">
            <v>0.24488352594301072</v>
          </cell>
          <cell r="X119">
            <v>0.2510498560108449</v>
          </cell>
          <cell r="Y119">
            <v>0</v>
          </cell>
          <cell r="Z119">
            <v>16300</v>
          </cell>
          <cell r="AC119">
            <v>16300</v>
          </cell>
          <cell r="AD119">
            <v>1.4851677240657533</v>
          </cell>
        </row>
        <row r="120">
          <cell r="H120" t="str">
            <v>American Media</v>
          </cell>
          <cell r="I120" t="str">
            <v>LONG</v>
          </cell>
          <cell r="J120" t="str">
            <v>Paul Reeder</v>
          </cell>
          <cell r="K120">
            <v>4.75</v>
          </cell>
          <cell r="L120">
            <v>4.9375</v>
          </cell>
          <cell r="Q120">
            <v>8000</v>
          </cell>
          <cell r="R120">
            <v>8000</v>
          </cell>
          <cell r="S120">
            <v>24320.000000000233</v>
          </cell>
          <cell r="T120">
            <v>24320.000000000233</v>
          </cell>
          <cell r="U120">
            <v>38000</v>
          </cell>
          <cell r="V120">
            <v>39500</v>
          </cell>
          <cell r="W120">
            <v>1.7299821501830091E-2</v>
          </cell>
          <cell r="X120">
            <v>1.7893304425168486E-2</v>
          </cell>
          <cell r="Y120">
            <v>0</v>
          </cell>
          <cell r="Z120">
            <v>1500</v>
          </cell>
          <cell r="AC120">
            <v>1500</v>
          </cell>
          <cell r="AD120">
            <v>0.13667187644776871</v>
          </cell>
        </row>
        <row r="121">
          <cell r="H121" t="str">
            <v>American Media</v>
          </cell>
          <cell r="I121" t="str">
            <v>SHORT</v>
          </cell>
          <cell r="J121" t="str">
            <v>Paul Reeder</v>
          </cell>
          <cell r="K121">
            <v>4.75</v>
          </cell>
          <cell r="L121">
            <v>4.9375</v>
          </cell>
          <cell r="Q121">
            <v>-8000</v>
          </cell>
          <cell r="R121">
            <v>-8000</v>
          </cell>
          <cell r="S121">
            <v>-46053.65</v>
          </cell>
          <cell r="T121">
            <v>-46053.65</v>
          </cell>
          <cell r="U121">
            <v>-38000</v>
          </cell>
          <cell r="V121">
            <v>-39500</v>
          </cell>
          <cell r="W121">
            <v>-1.7299821501830091E-2</v>
          </cell>
          <cell r="X121">
            <v>-1.7893304425168486E-2</v>
          </cell>
          <cell r="Y121">
            <v>0</v>
          </cell>
          <cell r="Z121">
            <v>-1500</v>
          </cell>
          <cell r="AC121">
            <v>-1500</v>
          </cell>
          <cell r="AD121">
            <v>-0.13667187644776871</v>
          </cell>
        </row>
        <row r="122">
          <cell r="H122" t="str">
            <v>Envirosource</v>
          </cell>
          <cell r="I122" t="str">
            <v>LONG</v>
          </cell>
          <cell r="J122" t="str">
            <v>Chris Argyrople</v>
          </cell>
          <cell r="K122">
            <v>4.0625</v>
          </cell>
          <cell r="L122">
            <v>4.125</v>
          </cell>
          <cell r="Q122">
            <v>22785</v>
          </cell>
          <cell r="R122">
            <v>22785</v>
          </cell>
          <cell r="S122">
            <v>516746.69</v>
          </cell>
          <cell r="T122">
            <v>516746.69</v>
          </cell>
          <cell r="U122">
            <v>92564.0625</v>
          </cell>
          <cell r="V122">
            <v>93988.125</v>
          </cell>
          <cell r="W122">
            <v>4.2140572598269588E-2</v>
          </cell>
          <cell r="X122">
            <v>4.2576155265209845E-2</v>
          </cell>
          <cell r="Y122">
            <v>0</v>
          </cell>
          <cell r="Z122">
            <v>1424.0625</v>
          </cell>
          <cell r="AC122">
            <v>1424.0625</v>
          </cell>
          <cell r="AD122">
            <v>0.12975286270260042</v>
          </cell>
        </row>
        <row r="123">
          <cell r="H123" t="str">
            <v>Employee Solutions Inc.</v>
          </cell>
          <cell r="I123" t="str">
            <v>LONG</v>
          </cell>
          <cell r="J123" t="str">
            <v>Bart Epker</v>
          </cell>
          <cell r="K123">
            <v>2</v>
          </cell>
          <cell r="L123">
            <v>2</v>
          </cell>
          <cell r="Q123">
            <v>70000</v>
          </cell>
          <cell r="R123">
            <v>70000</v>
          </cell>
          <cell r="S123">
            <v>761250</v>
          </cell>
          <cell r="T123">
            <v>761250</v>
          </cell>
          <cell r="U123">
            <v>140000</v>
          </cell>
          <cell r="V123">
            <v>140000</v>
          </cell>
          <cell r="W123">
            <v>6.3736184480426644E-2</v>
          </cell>
          <cell r="X123">
            <v>6.3419306823381982E-2</v>
          </cell>
          <cell r="Y123">
            <v>0</v>
          </cell>
          <cell r="Z123">
            <v>0</v>
          </cell>
          <cell r="AC123">
            <v>0</v>
          </cell>
          <cell r="AD123">
            <v>0</v>
          </cell>
        </row>
        <row r="124">
          <cell r="H124" t="str">
            <v>Employee Solutions Inc.</v>
          </cell>
          <cell r="I124" t="str">
            <v>SHORT</v>
          </cell>
          <cell r="J124" t="str">
            <v>Bart Epker</v>
          </cell>
          <cell r="K124">
            <v>2</v>
          </cell>
          <cell r="L124">
            <v>2</v>
          </cell>
          <cell r="Q124">
            <v>-70000</v>
          </cell>
          <cell r="R124">
            <v>-70000</v>
          </cell>
          <cell r="S124">
            <v>-1459038.11</v>
          </cell>
          <cell r="T124">
            <v>-1459038.11</v>
          </cell>
          <cell r="U124">
            <v>-140000</v>
          </cell>
          <cell r="V124">
            <v>-140000</v>
          </cell>
          <cell r="W124">
            <v>-6.3736184480426644E-2</v>
          </cell>
          <cell r="X124">
            <v>-6.3419306823381982E-2</v>
          </cell>
          <cell r="Y124">
            <v>0</v>
          </cell>
          <cell r="Z124">
            <v>0</v>
          </cell>
          <cell r="AC124">
            <v>0</v>
          </cell>
          <cell r="AD124">
            <v>0</v>
          </cell>
        </row>
        <row r="125">
          <cell r="H125" t="str">
            <v>Granite Broadcasting</v>
          </cell>
          <cell r="I125" t="str">
            <v>LONG</v>
          </cell>
          <cell r="J125" t="str">
            <v>Ed Shapiro</v>
          </cell>
          <cell r="K125">
            <v>5.5</v>
          </cell>
          <cell r="L125">
            <v>5.125</v>
          </cell>
          <cell r="Q125">
            <v>345000</v>
          </cell>
          <cell r="R125">
            <v>345000</v>
          </cell>
          <cell r="S125">
            <v>1983750</v>
          </cell>
          <cell r="T125">
            <v>1983750</v>
          </cell>
          <cell r="U125">
            <v>1897500</v>
          </cell>
          <cell r="V125">
            <v>1768125</v>
          </cell>
          <cell r="W125">
            <v>0.86385292894006827</v>
          </cell>
          <cell r="X125">
            <v>0.80095187055065886</v>
          </cell>
          <cell r="Y125">
            <v>0</v>
          </cell>
          <cell r="Z125">
            <v>-129375</v>
          </cell>
          <cell r="AC125">
            <v>-129375</v>
          </cell>
          <cell r="AD125">
            <v>-11.787949343620051</v>
          </cell>
        </row>
        <row r="126">
          <cell r="H126" t="str">
            <v>Galileo International</v>
          </cell>
          <cell r="I126" t="str">
            <v>LONG</v>
          </cell>
          <cell r="J126" t="str">
            <v>Paul Reeder</v>
          </cell>
          <cell r="K126">
            <v>37.5</v>
          </cell>
          <cell r="L126">
            <v>37.9375</v>
          </cell>
          <cell r="Q126">
            <v>600000</v>
          </cell>
          <cell r="R126">
            <v>600000</v>
          </cell>
          <cell r="S126">
            <v>16920204.149999995</v>
          </cell>
          <cell r="T126">
            <v>16920204.149999995</v>
          </cell>
          <cell r="U126">
            <v>22500000</v>
          </cell>
          <cell r="V126">
            <v>22762500</v>
          </cell>
          <cell r="W126">
            <v>10.243315362925712</v>
          </cell>
          <cell r="X126">
            <v>10.311299796908802</v>
          </cell>
          <cell r="Y126">
            <v>0</v>
          </cell>
          <cell r="Z126">
            <v>262500</v>
          </cell>
          <cell r="AC126">
            <v>262500</v>
          </cell>
          <cell r="AD126">
            <v>23.917578378359526</v>
          </cell>
        </row>
        <row r="127">
          <cell r="H127" t="str">
            <v>Grand Casinos</v>
          </cell>
          <cell r="I127" t="str">
            <v>LONG</v>
          </cell>
          <cell r="J127" t="str">
            <v>Paul Reeder</v>
          </cell>
          <cell r="K127">
            <v>8.6875</v>
          </cell>
          <cell r="L127">
            <v>8.8125</v>
          </cell>
          <cell r="Q127">
            <v>989900</v>
          </cell>
          <cell r="R127">
            <v>989900</v>
          </cell>
          <cell r="S127">
            <v>10558783.75</v>
          </cell>
          <cell r="T127">
            <v>10558783.75</v>
          </cell>
          <cell r="U127">
            <v>8599756.25</v>
          </cell>
          <cell r="V127">
            <v>8723493.75</v>
          </cell>
          <cell r="W127">
            <v>3.9151117916907294</v>
          </cell>
          <cell r="X127">
            <v>3.95169947645075</v>
          </cell>
          <cell r="Y127">
            <v>0</v>
          </cell>
          <cell r="Z127">
            <v>123737.5</v>
          </cell>
          <cell r="AC127">
            <v>123737.5</v>
          </cell>
          <cell r="AD127">
            <v>11.274290874637186</v>
          </cell>
        </row>
        <row r="128">
          <cell r="H128" t="str">
            <v>GND Feb 1999 12.5 Puts</v>
          </cell>
          <cell r="I128" t="str">
            <v>SHORT</v>
          </cell>
          <cell r="J128" t="str">
            <v>Paul Reeder</v>
          </cell>
          <cell r="K128">
            <v>4.125</v>
          </cell>
          <cell r="L128">
            <v>4.25</v>
          </cell>
          <cell r="Q128">
            <v>-2000</v>
          </cell>
          <cell r="R128">
            <v>-2000</v>
          </cell>
          <cell r="S128">
            <v>-333048.69</v>
          </cell>
          <cell r="T128">
            <v>-333048.69</v>
          </cell>
          <cell r="U128">
            <v>-825000</v>
          </cell>
          <cell r="V128">
            <v>-850000</v>
          </cell>
          <cell r="W128">
            <v>-0.37558822997394276</v>
          </cell>
          <cell r="X128">
            <v>-0.38504579142767625</v>
          </cell>
          <cell r="Y128">
            <v>0</v>
          </cell>
          <cell r="Z128">
            <v>-25000</v>
          </cell>
          <cell r="AC128">
            <v>-25000</v>
          </cell>
          <cell r="AD128">
            <v>-2.2778646074628117</v>
          </cell>
        </row>
        <row r="129">
          <cell r="H129" t="str">
            <v xml:space="preserve">Gap Stores         </v>
          </cell>
          <cell r="I129" t="str">
            <v>SHORT</v>
          </cell>
          <cell r="J129" t="str">
            <v>Rick Downs</v>
          </cell>
          <cell r="K129">
            <v>59</v>
          </cell>
          <cell r="L129">
            <v>60.125</v>
          </cell>
          <cell r="Q129">
            <v>-25000</v>
          </cell>
          <cell r="R129">
            <v>170000</v>
          </cell>
          <cell r="S129">
            <v>-1285432.0900000001</v>
          </cell>
          <cell r="T129">
            <v>1301563.5</v>
          </cell>
          <cell r="U129">
            <v>-1475000</v>
          </cell>
          <cell r="V129">
            <v>0</v>
          </cell>
          <cell r="W129">
            <v>-0.67150622934735227</v>
          </cell>
          <cell r="X129">
            <v>0</v>
          </cell>
          <cell r="Y129">
            <v>1285432.0900000001</v>
          </cell>
          <cell r="Z129">
            <v>189567.91</v>
          </cell>
          <cell r="AA129">
            <v>-191725.41</v>
          </cell>
          <cell r="AC129">
            <v>-2157.5</v>
          </cell>
          <cell r="AD129">
            <v>-0.19657971562404064</v>
          </cell>
        </row>
        <row r="130">
          <cell r="H130" t="str">
            <v>GTECH Corporation</v>
          </cell>
          <cell r="I130" t="str">
            <v>LONG</v>
          </cell>
          <cell r="J130" t="str">
            <v>Rick Downs</v>
          </cell>
          <cell r="K130">
            <v>22.25</v>
          </cell>
          <cell r="L130">
            <v>24</v>
          </cell>
          <cell r="Q130">
            <v>351600</v>
          </cell>
          <cell r="R130">
            <v>351600</v>
          </cell>
          <cell r="S130">
            <v>10509930.93</v>
          </cell>
          <cell r="T130">
            <v>10509930.93</v>
          </cell>
          <cell r="U130">
            <v>7823100</v>
          </cell>
          <cell r="V130">
            <v>8438400</v>
          </cell>
          <cell r="W130">
            <v>3.5615324629201841</v>
          </cell>
          <cell r="X130">
            <v>3.8225534192744748</v>
          </cell>
          <cell r="Y130">
            <v>0</v>
          </cell>
          <cell r="Z130">
            <v>615300</v>
          </cell>
          <cell r="AC130">
            <v>615300</v>
          </cell>
          <cell r="AD130">
            <v>56.062803718874719</v>
          </cell>
        </row>
        <row r="131">
          <cell r="H131" t="str">
            <v>Gateway</v>
          </cell>
          <cell r="I131" t="str">
            <v>SHORT</v>
          </cell>
          <cell r="J131" t="str">
            <v>Bart Epker</v>
          </cell>
          <cell r="K131">
            <v>56.5625</v>
          </cell>
          <cell r="L131">
            <v>55.8125</v>
          </cell>
          <cell r="Q131">
            <v>-395100</v>
          </cell>
          <cell r="R131">
            <v>-395100</v>
          </cell>
          <cell r="S131">
            <v>-18775712.450000003</v>
          </cell>
          <cell r="T131">
            <v>-18775712.450000003</v>
          </cell>
          <cell r="U131">
            <v>-22347843.75</v>
          </cell>
          <cell r="V131">
            <v>-22051518.75</v>
          </cell>
          <cell r="W131">
            <v>-10.174044942783928</v>
          </cell>
          <cell r="X131">
            <v>-9.9892288109129321</v>
          </cell>
          <cell r="Y131">
            <v>0</v>
          </cell>
          <cell r="Z131">
            <v>296325</v>
          </cell>
          <cell r="AC131">
            <v>296325</v>
          </cell>
          <cell r="AD131">
            <v>26.999529192256709</v>
          </cell>
        </row>
        <row r="132">
          <cell r="H132" t="str">
            <v xml:space="preserve">H B O &amp; Co.  </v>
          </cell>
          <cell r="I132" t="str">
            <v>LONG</v>
          </cell>
          <cell r="J132" t="str">
            <v>Bart Epker</v>
          </cell>
          <cell r="K132">
            <v>25.9375</v>
          </cell>
          <cell r="L132">
            <v>26.25</v>
          </cell>
          <cell r="Q132">
            <v>97500</v>
          </cell>
          <cell r="R132">
            <v>97500</v>
          </cell>
          <cell r="S132">
            <v>1404577.81</v>
          </cell>
          <cell r="T132">
            <v>1404577.81</v>
          </cell>
          <cell r="U132">
            <v>2528906.25</v>
          </cell>
          <cell r="V132">
            <v>2559375</v>
          </cell>
          <cell r="W132">
            <v>1.1513059663121712</v>
          </cell>
          <cell r="X132">
            <v>1.1593842028649517</v>
          </cell>
          <cell r="Y132">
            <v>0</v>
          </cell>
          <cell r="Z132">
            <v>30468.75</v>
          </cell>
          <cell r="AC132">
            <v>30468.75</v>
          </cell>
          <cell r="AD132">
            <v>2.7761474903453021</v>
          </cell>
        </row>
        <row r="133">
          <cell r="H133" t="str">
            <v xml:space="preserve">H B O &amp; Co.  </v>
          </cell>
          <cell r="I133" t="str">
            <v>SHORT</v>
          </cell>
          <cell r="J133" t="str">
            <v>Bart Epker</v>
          </cell>
          <cell r="K133">
            <v>25.9375</v>
          </cell>
          <cell r="L133">
            <v>26.25</v>
          </cell>
          <cell r="Q133">
            <v>-97500</v>
          </cell>
          <cell r="R133">
            <v>-97500</v>
          </cell>
          <cell r="S133">
            <v>-2265329.9700000002</v>
          </cell>
          <cell r="T133">
            <v>-2265329.9700000002</v>
          </cell>
          <cell r="U133">
            <v>-2528906.25</v>
          </cell>
          <cell r="V133">
            <v>-2559375</v>
          </cell>
          <cell r="W133">
            <v>-1.1513059663121712</v>
          </cell>
          <cell r="X133">
            <v>-1.1593842028649517</v>
          </cell>
          <cell r="Y133">
            <v>0</v>
          </cell>
          <cell r="Z133">
            <v>-30468.75</v>
          </cell>
          <cell r="AC133">
            <v>-30468.75</v>
          </cell>
          <cell r="AD133">
            <v>-2.7761474903453021</v>
          </cell>
        </row>
        <row r="134">
          <cell r="H134" t="str">
            <v>Hollywood Entertainment</v>
          </cell>
          <cell r="I134" t="str">
            <v>LONG</v>
          </cell>
          <cell r="J134" t="str">
            <v>Ed Shapiro</v>
          </cell>
          <cell r="K134">
            <v>14.4375</v>
          </cell>
          <cell r="L134">
            <v>15.25</v>
          </cell>
          <cell r="Q134">
            <v>1000000</v>
          </cell>
          <cell r="R134">
            <v>1000000</v>
          </cell>
          <cell r="S134">
            <v>11207697.02</v>
          </cell>
          <cell r="T134">
            <v>11207697.02</v>
          </cell>
          <cell r="U134">
            <v>14437500</v>
          </cell>
          <cell r="V134">
            <v>15250000</v>
          </cell>
          <cell r="W134">
            <v>6.5727940245439989</v>
          </cell>
          <cell r="X134">
            <v>6.9081744932612503</v>
          </cell>
          <cell r="Y134">
            <v>0</v>
          </cell>
          <cell r="Z134">
            <v>812500</v>
          </cell>
          <cell r="AC134">
            <v>812500</v>
          </cell>
          <cell r="AD134">
            <v>74.030599742541384</v>
          </cell>
        </row>
        <row r="135">
          <cell r="H135" t="str">
            <v>Hearst Argyle TV</v>
          </cell>
          <cell r="I135" t="str">
            <v>SHORT</v>
          </cell>
          <cell r="J135" t="str">
            <v>Ed Shapiro</v>
          </cell>
          <cell r="K135">
            <v>27</v>
          </cell>
          <cell r="L135">
            <v>27.75</v>
          </cell>
          <cell r="Q135">
            <v>-190000</v>
          </cell>
          <cell r="R135">
            <v>-190000</v>
          </cell>
          <cell r="S135">
            <v>-6017224.3800000018</v>
          </cell>
          <cell r="T135">
            <v>-6017224.3800000018</v>
          </cell>
          <cell r="U135">
            <v>-5130000</v>
          </cell>
          <cell r="V135">
            <v>-5272500</v>
          </cell>
          <cell r="W135">
            <v>-2.3354759027470622</v>
          </cell>
          <cell r="X135">
            <v>-2.3884163944734391</v>
          </cell>
          <cell r="Y135">
            <v>0</v>
          </cell>
          <cell r="Z135">
            <v>-142500</v>
          </cell>
          <cell r="AC135">
            <v>-142500</v>
          </cell>
          <cell r="AD135">
            <v>-12.983828262538028</v>
          </cell>
        </row>
        <row r="136">
          <cell r="H136" t="str">
            <v>Information Analysis Inc.</v>
          </cell>
          <cell r="I136" t="str">
            <v>LONG</v>
          </cell>
          <cell r="J136" t="str">
            <v>Bart Epker</v>
          </cell>
          <cell r="K136">
            <v>1.9375</v>
          </cell>
          <cell r="L136">
            <v>2</v>
          </cell>
          <cell r="Q136">
            <v>30000</v>
          </cell>
          <cell r="R136">
            <v>30000</v>
          </cell>
          <cell r="S136">
            <v>239625</v>
          </cell>
          <cell r="T136">
            <v>239625</v>
          </cell>
          <cell r="U136">
            <v>58125</v>
          </cell>
          <cell r="V136">
            <v>60000</v>
          </cell>
          <cell r="W136">
            <v>2.6461898020891425E-2</v>
          </cell>
          <cell r="X136">
            <v>2.7179702924306558E-2</v>
          </cell>
          <cell r="Y136">
            <v>0</v>
          </cell>
          <cell r="Z136">
            <v>1875</v>
          </cell>
          <cell r="AC136">
            <v>1875</v>
          </cell>
          <cell r="AD136">
            <v>0.17083984555971088</v>
          </cell>
        </row>
        <row r="137">
          <cell r="H137" t="str">
            <v>Information Analysis Inc.</v>
          </cell>
          <cell r="I137" t="str">
            <v>SHORT</v>
          </cell>
          <cell r="J137" t="str">
            <v>Bart Epker</v>
          </cell>
          <cell r="K137">
            <v>1.9375</v>
          </cell>
          <cell r="L137">
            <v>2</v>
          </cell>
          <cell r="Q137">
            <v>-30000</v>
          </cell>
          <cell r="R137">
            <v>-30000</v>
          </cell>
          <cell r="S137">
            <v>-663552.81000000006</v>
          </cell>
          <cell r="T137">
            <v>-663552.81000000006</v>
          </cell>
          <cell r="U137">
            <v>-58125</v>
          </cell>
          <cell r="V137">
            <v>-60000</v>
          </cell>
          <cell r="W137">
            <v>-2.6461898020891425E-2</v>
          </cell>
          <cell r="X137">
            <v>-2.7179702924306558E-2</v>
          </cell>
          <cell r="Y137">
            <v>0</v>
          </cell>
          <cell r="Z137">
            <v>-1875</v>
          </cell>
          <cell r="AC137">
            <v>-1875</v>
          </cell>
          <cell r="AD137">
            <v>-0.17083984555971088</v>
          </cell>
        </row>
        <row r="138">
          <cell r="H138" t="str">
            <v>Iatros Health Network</v>
          </cell>
          <cell r="I138" t="str">
            <v>LONG</v>
          </cell>
          <cell r="J138" t="str">
            <v>Bart Epker</v>
          </cell>
          <cell r="K138">
            <v>6.25E-2</v>
          </cell>
          <cell r="L138">
            <v>6.25E-2</v>
          </cell>
          <cell r="Q138">
            <v>91500</v>
          </cell>
          <cell r="R138">
            <v>91500</v>
          </cell>
          <cell r="S138">
            <v>390250</v>
          </cell>
          <cell r="T138">
            <v>390250</v>
          </cell>
          <cell r="U138">
            <v>5718.75</v>
          </cell>
          <cell r="V138">
            <v>5718.75</v>
          </cell>
          <cell r="W138">
            <v>2.6035093214102855E-3</v>
          </cell>
          <cell r="X138">
            <v>2.5905654349729691E-3</v>
          </cell>
          <cell r="Y138">
            <v>0</v>
          </cell>
          <cell r="Z138">
            <v>0</v>
          </cell>
          <cell r="AC138">
            <v>0</v>
          </cell>
          <cell r="AD138">
            <v>0</v>
          </cell>
        </row>
        <row r="139">
          <cell r="H139" t="str">
            <v>Iatros Health Network</v>
          </cell>
          <cell r="I139" t="str">
            <v>SHORT</v>
          </cell>
          <cell r="J139" t="str">
            <v>Bart Epker</v>
          </cell>
          <cell r="K139">
            <v>6.25E-2</v>
          </cell>
          <cell r="L139">
            <v>6.25E-2</v>
          </cell>
          <cell r="Q139">
            <v>-91500</v>
          </cell>
          <cell r="R139">
            <v>-91500</v>
          </cell>
          <cell r="S139">
            <v>-1014313.5</v>
          </cell>
          <cell r="T139">
            <v>-1014313.5</v>
          </cell>
          <cell r="U139">
            <v>-5718.75</v>
          </cell>
          <cell r="V139">
            <v>-5718.75</v>
          </cell>
          <cell r="W139">
            <v>-2.6035093214102855E-3</v>
          </cell>
          <cell r="X139">
            <v>-2.5905654349729691E-3</v>
          </cell>
          <cell r="Y139">
            <v>0</v>
          </cell>
          <cell r="Z139">
            <v>0</v>
          </cell>
          <cell r="AC139">
            <v>0</v>
          </cell>
          <cell r="AD139">
            <v>0</v>
          </cell>
        </row>
        <row r="140">
          <cell r="H140" t="str">
            <v>Imagyn Medical (Urohealth)</v>
          </cell>
          <cell r="I140" t="str">
            <v>LONG</v>
          </cell>
          <cell r="J140" t="str">
            <v>Bart Epker</v>
          </cell>
          <cell r="K140">
            <v>0.1875</v>
          </cell>
          <cell r="L140">
            <v>0.25</v>
          </cell>
          <cell r="Q140">
            <v>78333</v>
          </cell>
          <cell r="R140">
            <v>78333</v>
          </cell>
          <cell r="S140">
            <v>835488.5</v>
          </cell>
          <cell r="T140">
            <v>835488.5</v>
          </cell>
          <cell r="U140">
            <v>14687.4375</v>
          </cell>
          <cell r="V140">
            <v>19583.25</v>
          </cell>
          <cell r="W140">
            <v>6.6865801860338317E-3</v>
          </cell>
          <cell r="X140">
            <v>8.8711152882071063E-3</v>
          </cell>
          <cell r="Y140">
            <v>0</v>
          </cell>
          <cell r="Z140">
            <v>4895.8125</v>
          </cell>
          <cell r="AC140">
            <v>4895.8125</v>
          </cell>
          <cell r="AD140">
            <v>0.44607992074096109</v>
          </cell>
        </row>
        <row r="141">
          <cell r="H141" t="str">
            <v>Imagyn Medical (Urohealth)</v>
          </cell>
          <cell r="I141" t="str">
            <v>SHORT</v>
          </cell>
          <cell r="J141" t="str">
            <v>Bart Epker</v>
          </cell>
          <cell r="K141">
            <v>0.1875</v>
          </cell>
          <cell r="L141">
            <v>0.25</v>
          </cell>
          <cell r="Q141">
            <v>-78333</v>
          </cell>
          <cell r="R141">
            <v>-78333</v>
          </cell>
          <cell r="S141">
            <v>-1781815.06</v>
          </cell>
          <cell r="T141">
            <v>-1781815.06</v>
          </cell>
          <cell r="U141">
            <v>-14687.4375</v>
          </cell>
          <cell r="V141">
            <v>-19583.25</v>
          </cell>
          <cell r="W141">
            <v>-6.6865801860338317E-3</v>
          </cell>
          <cell r="X141">
            <v>-8.8711152882071063E-3</v>
          </cell>
          <cell r="Y141">
            <v>0</v>
          </cell>
          <cell r="Z141">
            <v>-4895.8125</v>
          </cell>
          <cell r="AC141">
            <v>-4895.8125</v>
          </cell>
          <cell r="AD141">
            <v>-0.44607992074096109</v>
          </cell>
        </row>
        <row r="142">
          <cell r="H142" t="str">
            <v>Insituform Technologies</v>
          </cell>
          <cell r="I142" t="str">
            <v>LONG</v>
          </cell>
          <cell r="J142" t="str">
            <v>Paul Reeder</v>
          </cell>
          <cell r="K142">
            <v>12.125</v>
          </cell>
          <cell r="L142">
            <v>12.0625</v>
          </cell>
          <cell r="Q142">
            <v>757100</v>
          </cell>
          <cell r="R142">
            <v>757100</v>
          </cell>
          <cell r="S142">
            <v>7681336.9699999988</v>
          </cell>
          <cell r="T142">
            <v>7681336.9699999988</v>
          </cell>
          <cell r="U142">
            <v>9179837.5</v>
          </cell>
          <cell r="V142">
            <v>9132518.75</v>
          </cell>
          <cell r="W142">
            <v>4.1791986885738472</v>
          </cell>
          <cell r="X142">
            <v>4.1369857762609916</v>
          </cell>
          <cell r="Y142">
            <v>0</v>
          </cell>
          <cell r="Z142">
            <v>-47318.75</v>
          </cell>
          <cell r="AC142">
            <v>-47318.75</v>
          </cell>
          <cell r="AD142">
            <v>-4.3114282357752369</v>
          </cell>
        </row>
        <row r="143">
          <cell r="H143" t="str">
            <v>Insituform Technologies</v>
          </cell>
          <cell r="I143" t="str">
            <v>SHORT</v>
          </cell>
          <cell r="J143" t="str">
            <v>Paul Reeder</v>
          </cell>
          <cell r="K143">
            <v>12.125</v>
          </cell>
          <cell r="L143">
            <v>12.0625</v>
          </cell>
          <cell r="Q143">
            <v>-75500</v>
          </cell>
          <cell r="R143">
            <v>-75500</v>
          </cell>
          <cell r="S143">
            <v>-1128479.83</v>
          </cell>
          <cell r="T143">
            <v>-1128479.83</v>
          </cell>
          <cell r="U143">
            <v>-915437.5</v>
          </cell>
          <cell r="V143">
            <v>-910718.75</v>
          </cell>
          <cell r="W143">
            <v>-0.41676066700214698</v>
          </cell>
          <cell r="X143">
            <v>-0.41255108454326361</v>
          </cell>
          <cell r="Y143">
            <v>0</v>
          </cell>
          <cell r="Z143">
            <v>4718.75</v>
          </cell>
          <cell r="AC143">
            <v>4718.75</v>
          </cell>
          <cell r="AD143">
            <v>0.42994694465860572</v>
          </cell>
        </row>
        <row r="144">
          <cell r="H144" t="str">
            <v>International Speedway</v>
          </cell>
          <cell r="I144" t="str">
            <v>SHORT</v>
          </cell>
          <cell r="J144" t="str">
            <v>Rick Downs</v>
          </cell>
          <cell r="K144">
            <v>30.625</v>
          </cell>
          <cell r="L144">
            <v>30.875</v>
          </cell>
          <cell r="Q144">
            <v>-126200</v>
          </cell>
          <cell r="R144">
            <v>-126200</v>
          </cell>
          <cell r="S144">
            <v>-3709829.74</v>
          </cell>
          <cell r="T144">
            <v>-3709829.74</v>
          </cell>
          <cell r="U144">
            <v>-3864875</v>
          </cell>
          <cell r="V144">
            <v>-3896425</v>
          </cell>
          <cell r="W144">
            <v>-1.7595170428127784</v>
          </cell>
          <cell r="X144">
            <v>-1.7650612327806865</v>
          </cell>
          <cell r="Y144">
            <v>0</v>
          </cell>
          <cell r="Z144">
            <v>-31550</v>
          </cell>
          <cell r="AC144">
            <v>-31550</v>
          </cell>
          <cell r="AD144">
            <v>-2.8746651346180685</v>
          </cell>
        </row>
        <row r="145">
          <cell r="H145" t="str">
            <v>JTS Corp (was Atari)</v>
          </cell>
          <cell r="I145" t="str">
            <v>LONG</v>
          </cell>
          <cell r="J145" t="str">
            <v>Bart Epker</v>
          </cell>
          <cell r="K145">
            <v>0.01</v>
          </cell>
          <cell r="L145">
            <v>0.01</v>
          </cell>
          <cell r="Q145">
            <v>655670</v>
          </cell>
          <cell r="R145">
            <v>655670</v>
          </cell>
          <cell r="S145">
            <v>1366224.21</v>
          </cell>
          <cell r="T145">
            <v>1366224.21</v>
          </cell>
          <cell r="U145">
            <v>6556.7</v>
          </cell>
          <cell r="V145">
            <v>6556.7</v>
          </cell>
          <cell r="W145">
            <v>2.9849931484486674E-3</v>
          </cell>
          <cell r="X145">
            <v>2.9701526360633472E-3</v>
          </cell>
          <cell r="Y145">
            <v>0</v>
          </cell>
          <cell r="Z145">
            <v>0</v>
          </cell>
          <cell r="AC145">
            <v>0</v>
          </cell>
          <cell r="AD145">
            <v>0</v>
          </cell>
        </row>
        <row r="146">
          <cell r="H146" t="str">
            <v>JTS Corp (was Atari)</v>
          </cell>
          <cell r="I146" t="str">
            <v>SHORT</v>
          </cell>
          <cell r="J146" t="str">
            <v>Bart Epker</v>
          </cell>
          <cell r="K146">
            <v>0.01</v>
          </cell>
          <cell r="L146">
            <v>0.01</v>
          </cell>
          <cell r="Q146">
            <v>-655670</v>
          </cell>
          <cell r="R146">
            <v>-655670</v>
          </cell>
          <cell r="S146">
            <v>-3809757.7</v>
          </cell>
          <cell r="T146">
            <v>-3809757.7</v>
          </cell>
          <cell r="U146">
            <v>-6556.7</v>
          </cell>
          <cell r="V146">
            <v>-6556.7</v>
          </cell>
          <cell r="W146">
            <v>-2.9849931484486674E-3</v>
          </cell>
          <cell r="X146">
            <v>-2.9701526360633472E-3</v>
          </cell>
          <cell r="Y146">
            <v>0</v>
          </cell>
          <cell r="Z146">
            <v>0</v>
          </cell>
          <cell r="AC146">
            <v>0</v>
          </cell>
          <cell r="AD146">
            <v>0</v>
          </cell>
        </row>
        <row r="147">
          <cell r="H147" t="str">
            <v>Lernout &amp; Hauspie Speech Products</v>
          </cell>
          <cell r="I147" t="str">
            <v>SHORT</v>
          </cell>
          <cell r="J147" t="str">
            <v>Bart Epker</v>
          </cell>
          <cell r="K147">
            <v>39.5</v>
          </cell>
          <cell r="L147">
            <v>39.625</v>
          </cell>
          <cell r="Q147">
            <v>-130000</v>
          </cell>
          <cell r="R147">
            <v>-130000</v>
          </cell>
          <cell r="S147">
            <v>-7293721.2999999998</v>
          </cell>
          <cell r="T147">
            <v>-7293721.2999999998</v>
          </cell>
          <cell r="U147">
            <v>-5135000</v>
          </cell>
          <cell r="V147">
            <v>-5151250</v>
          </cell>
          <cell r="W147">
            <v>-2.3377521950499349</v>
          </cell>
          <cell r="X147">
            <v>-2.3334907448139028</v>
          </cell>
          <cell r="Y147">
            <v>0</v>
          </cell>
          <cell r="Z147">
            <v>-16250</v>
          </cell>
          <cell r="AA147">
            <v>-178197.87</v>
          </cell>
          <cell r="AC147">
            <v>-16250</v>
          </cell>
          <cell r="AD147">
            <v>-1.4806119948508276</v>
          </cell>
        </row>
        <row r="148">
          <cell r="H148" t="str">
            <v>Lodgenet</v>
          </cell>
          <cell r="I148" t="str">
            <v>LONG</v>
          </cell>
          <cell r="J148" t="str">
            <v>Ed Shapiro</v>
          </cell>
          <cell r="K148">
            <v>5</v>
          </cell>
          <cell r="L148">
            <v>5.25</v>
          </cell>
          <cell r="Q148">
            <v>500000</v>
          </cell>
          <cell r="R148">
            <v>500000</v>
          </cell>
          <cell r="S148">
            <v>4290624.4400000004</v>
          </cell>
          <cell r="T148">
            <v>4290624.4400000004</v>
          </cell>
          <cell r="U148">
            <v>2500000</v>
          </cell>
          <cell r="V148">
            <v>2625000</v>
          </cell>
          <cell r="W148">
            <v>1.1381461514361904</v>
          </cell>
          <cell r="X148">
            <v>1.1891120029384119</v>
          </cell>
          <cell r="Y148">
            <v>0</v>
          </cell>
          <cell r="Z148">
            <v>125000</v>
          </cell>
          <cell r="AC148">
            <v>125000</v>
          </cell>
          <cell r="AD148">
            <v>11.389323037314059</v>
          </cell>
        </row>
        <row r="149">
          <cell r="H149" t="str">
            <v>Lumen Technologies</v>
          </cell>
          <cell r="I149" t="str">
            <v>LONG</v>
          </cell>
          <cell r="J149" t="str">
            <v>Rick Downs</v>
          </cell>
          <cell r="K149">
            <v>7.5</v>
          </cell>
          <cell r="L149">
            <v>7.5</v>
          </cell>
          <cell r="Q149">
            <v>274200</v>
          </cell>
          <cell r="R149">
            <v>274200</v>
          </cell>
          <cell r="S149">
            <v>2333611.35</v>
          </cell>
          <cell r="T149">
            <v>2333611.35</v>
          </cell>
          <cell r="U149">
            <v>2056500</v>
          </cell>
          <cell r="V149">
            <v>2056500</v>
          </cell>
          <cell r="W149">
            <v>0.93623902417141003</v>
          </cell>
          <cell r="X149">
            <v>0.93158431773060735</v>
          </cell>
          <cell r="Y149">
            <v>0</v>
          </cell>
          <cell r="Z149">
            <v>0</v>
          </cell>
          <cell r="AC149">
            <v>0</v>
          </cell>
          <cell r="AD149">
            <v>0</v>
          </cell>
        </row>
        <row r="150">
          <cell r="H150" t="str">
            <v>Level 3 Communications</v>
          </cell>
          <cell r="I150" t="str">
            <v>SHORT</v>
          </cell>
          <cell r="J150" t="str">
            <v>Bart Epker</v>
          </cell>
          <cell r="K150">
            <v>32.6875</v>
          </cell>
          <cell r="L150">
            <v>32.5625</v>
          </cell>
          <cell r="Q150">
            <v>-360000</v>
          </cell>
          <cell r="R150">
            <v>-360000</v>
          </cell>
          <cell r="S150">
            <v>-12600292</v>
          </cell>
          <cell r="T150">
            <v>-12600292</v>
          </cell>
          <cell r="U150">
            <v>-11767500</v>
          </cell>
          <cell r="V150">
            <v>-11722500</v>
          </cell>
          <cell r="W150">
            <v>-5.3572539348101476</v>
          </cell>
          <cell r="X150">
            <v>-5.3102344588363941</v>
          </cell>
          <cell r="Y150">
            <v>0</v>
          </cell>
          <cell r="Z150">
            <v>45000</v>
          </cell>
          <cell r="AC150">
            <v>45000</v>
          </cell>
          <cell r="AD150">
            <v>4.1001562934330611</v>
          </cell>
        </row>
        <row r="151">
          <cell r="H151" t="str">
            <v>Maxicare Health Plans, Inc.</v>
          </cell>
          <cell r="I151" t="str">
            <v>LONG</v>
          </cell>
          <cell r="J151" t="str">
            <v>Bart Epker</v>
          </cell>
          <cell r="K151">
            <v>4.75</v>
          </cell>
          <cell r="L151">
            <v>5.4375</v>
          </cell>
          <cell r="Q151">
            <v>67000</v>
          </cell>
          <cell r="R151">
            <v>67000</v>
          </cell>
          <cell r="S151">
            <v>268515</v>
          </cell>
          <cell r="T151">
            <v>268515</v>
          </cell>
          <cell r="U151">
            <v>318250</v>
          </cell>
          <cell r="V151">
            <v>364312.5</v>
          </cell>
          <cell r="W151">
            <v>0.14488600507782701</v>
          </cell>
          <cell r="X151">
            <v>0.16503175869352391</v>
          </cell>
          <cell r="Y151">
            <v>0</v>
          </cell>
          <cell r="Z151">
            <v>46062.5</v>
          </cell>
          <cell r="AC151">
            <v>46062.5</v>
          </cell>
          <cell r="AD151">
            <v>4.1969655392502307</v>
          </cell>
        </row>
        <row r="152">
          <cell r="H152" t="str">
            <v>MAXI 20 month Swap, $2.75 Strike</v>
          </cell>
          <cell r="I152" t="str">
            <v>LONG</v>
          </cell>
          <cell r="J152" t="str">
            <v>Bart Epker</v>
          </cell>
          <cell r="K152">
            <v>4.75</v>
          </cell>
          <cell r="L152">
            <v>5.4375</v>
          </cell>
          <cell r="Q152">
            <v>1700000</v>
          </cell>
          <cell r="R152">
            <v>1700000</v>
          </cell>
          <cell r="S152">
            <v>4675000</v>
          </cell>
          <cell r="T152">
            <v>4675000</v>
          </cell>
          <cell r="U152">
            <v>8075000</v>
          </cell>
          <cell r="V152">
            <v>9243750</v>
          </cell>
          <cell r="W152">
            <v>3.6762120691388942</v>
          </cell>
          <cell r="X152">
            <v>4.1873729817759795</v>
          </cell>
          <cell r="Y152">
            <v>0</v>
          </cell>
          <cell r="Z152">
            <v>1168750</v>
          </cell>
          <cell r="AC152">
            <v>1168750</v>
          </cell>
          <cell r="AD152">
            <v>106.49017039888645</v>
          </cell>
        </row>
        <row r="153">
          <cell r="H153" t="str">
            <v>Midwest Express Holdings</v>
          </cell>
          <cell r="I153" t="str">
            <v>SHORT</v>
          </cell>
          <cell r="J153" t="str">
            <v>Ed Shapiro</v>
          </cell>
          <cell r="K153">
            <v>30.5625</v>
          </cell>
          <cell r="L153">
            <v>31.625</v>
          </cell>
          <cell r="Q153">
            <v>-135000</v>
          </cell>
          <cell r="R153">
            <v>-135000</v>
          </cell>
          <cell r="S153">
            <v>-4111887.9</v>
          </cell>
          <cell r="T153">
            <v>-4111887.9</v>
          </cell>
          <cell r="U153">
            <v>-4125937.5</v>
          </cell>
          <cell r="V153">
            <v>-4269375</v>
          </cell>
          <cell r="W153">
            <v>-1.8783679546765024</v>
          </cell>
          <cell r="X153">
            <v>-1.9340057362076886</v>
          </cell>
          <cell r="Y153">
            <v>0</v>
          </cell>
          <cell r="Z153">
            <v>-143437.5</v>
          </cell>
          <cell r="AC153">
            <v>-143437.5</v>
          </cell>
          <cell r="AD153">
            <v>-13.069248185317884</v>
          </cell>
        </row>
        <row r="154">
          <cell r="H154" t="str">
            <v>Mesa Airlines</v>
          </cell>
          <cell r="I154" t="str">
            <v>SHORT</v>
          </cell>
          <cell r="J154" t="str">
            <v>Paul Reeder</v>
          </cell>
          <cell r="K154">
            <v>5.0625</v>
          </cell>
          <cell r="L154">
            <v>5.0625</v>
          </cell>
          <cell r="Q154">
            <v>-396100</v>
          </cell>
          <cell r="R154">
            <v>-396100</v>
          </cell>
          <cell r="S154">
            <v>-1976245.45</v>
          </cell>
          <cell r="T154">
            <v>-1976245.45</v>
          </cell>
          <cell r="U154">
            <v>-2005256.25</v>
          </cell>
          <cell r="V154">
            <v>-2005256.25</v>
          </cell>
          <cell r="W154">
            <v>-0.91290987343234675</v>
          </cell>
          <cell r="X154">
            <v>-0.90837115270181679</v>
          </cell>
          <cell r="Y154">
            <v>0</v>
          </cell>
          <cell r="Z154">
            <v>0</v>
          </cell>
          <cell r="AC154">
            <v>0</v>
          </cell>
          <cell r="AD154">
            <v>0</v>
          </cell>
        </row>
        <row r="155">
          <cell r="H155" t="str">
            <v>Morton Industrial Group</v>
          </cell>
          <cell r="I155" t="str">
            <v>LONG</v>
          </cell>
          <cell r="J155" t="str">
            <v>Paul Reeder</v>
          </cell>
          <cell r="K155">
            <v>12.25</v>
          </cell>
          <cell r="L155">
            <v>12.25</v>
          </cell>
          <cell r="Q155">
            <v>126200</v>
          </cell>
          <cell r="R155">
            <v>126200</v>
          </cell>
          <cell r="S155">
            <v>1812661.6</v>
          </cell>
          <cell r="T155">
            <v>1812661.6</v>
          </cell>
          <cell r="U155">
            <v>1545950</v>
          </cell>
          <cell r="V155">
            <v>1545950</v>
          </cell>
          <cell r="W155">
            <v>0.70380681712511128</v>
          </cell>
          <cell r="X155">
            <v>0.70030769559719552</v>
          </cell>
          <cell r="Y155">
            <v>0</v>
          </cell>
          <cell r="Z155">
            <v>0</v>
          </cell>
          <cell r="AC155">
            <v>0</v>
          </cell>
          <cell r="AD155">
            <v>0</v>
          </cell>
        </row>
        <row r="156">
          <cell r="H156" t="str">
            <v>Mid Atlantic Medical</v>
          </cell>
          <cell r="I156" t="str">
            <v>LONG</v>
          </cell>
          <cell r="J156" t="str">
            <v>Bart Epker</v>
          </cell>
          <cell r="K156">
            <v>7.4375</v>
          </cell>
          <cell r="L156">
            <v>7.8125</v>
          </cell>
          <cell r="Q156">
            <v>1002000</v>
          </cell>
          <cell r="R156">
            <v>1002000</v>
          </cell>
          <cell r="S156">
            <v>8439386.8800000008</v>
          </cell>
          <cell r="T156">
            <v>8439386.8800000008</v>
          </cell>
          <cell r="U156">
            <v>7452375</v>
          </cell>
          <cell r="V156">
            <v>7828125</v>
          </cell>
          <cell r="W156">
            <v>3.3927567701237118</v>
          </cell>
          <cell r="X156">
            <v>3.5461018659056216</v>
          </cell>
          <cell r="Y156">
            <v>0</v>
          </cell>
          <cell r="Z156">
            <v>375750</v>
          </cell>
          <cell r="AC156">
            <v>375750</v>
          </cell>
          <cell r="AD156">
            <v>34.23630505016606</v>
          </cell>
        </row>
        <row r="157">
          <cell r="H157" t="str">
            <v>MovieFone</v>
          </cell>
          <cell r="I157" t="str">
            <v>LONG</v>
          </cell>
          <cell r="J157" t="str">
            <v>Ed Shapiro</v>
          </cell>
          <cell r="K157">
            <v>9</v>
          </cell>
          <cell r="L157">
            <v>8.5</v>
          </cell>
          <cell r="Q157">
            <v>147200</v>
          </cell>
          <cell r="R157">
            <v>147200</v>
          </cell>
          <cell r="S157">
            <v>728193</v>
          </cell>
          <cell r="T157">
            <v>728193</v>
          </cell>
          <cell r="U157">
            <v>1324800</v>
          </cell>
          <cell r="V157">
            <v>1251200</v>
          </cell>
          <cell r="W157">
            <v>0.60312640856906596</v>
          </cell>
          <cell r="X157">
            <v>0.56678740498153946</v>
          </cell>
          <cell r="Y157">
            <v>0</v>
          </cell>
          <cell r="Z157">
            <v>-73600</v>
          </cell>
          <cell r="AC157">
            <v>-73600</v>
          </cell>
          <cell r="AD157">
            <v>-6.7060334043705181</v>
          </cell>
        </row>
        <row r="158">
          <cell r="H158" t="str">
            <v>Championship Auto Racing</v>
          </cell>
          <cell r="I158" t="str">
            <v>SHORT</v>
          </cell>
          <cell r="J158" t="str">
            <v>Rick Downs</v>
          </cell>
          <cell r="K158">
            <v>24.875</v>
          </cell>
          <cell r="L158">
            <v>24.875</v>
          </cell>
          <cell r="Q158">
            <v>-214900</v>
          </cell>
          <cell r="R158">
            <v>-214900</v>
          </cell>
          <cell r="S158">
            <v>-4732927.7300000004</v>
          </cell>
          <cell r="T158">
            <v>-4732927.7300000004</v>
          </cell>
          <cell r="U158">
            <v>-5345637.5</v>
          </cell>
          <cell r="V158">
            <v>-5345637.5</v>
          </cell>
          <cell r="W158">
            <v>-2.433646699039191</v>
          </cell>
          <cell r="X158">
            <v>-2.4215473198505468</v>
          </cell>
          <cell r="Y158">
            <v>0</v>
          </cell>
          <cell r="Z158">
            <v>0</v>
          </cell>
          <cell r="AC158">
            <v>0</v>
          </cell>
          <cell r="AD158">
            <v>0</v>
          </cell>
        </row>
        <row r="159">
          <cell r="H159" t="str">
            <v>Mariner Post Acute Network</v>
          </cell>
          <cell r="I159" t="str">
            <v>LONG</v>
          </cell>
          <cell r="J159" t="str">
            <v>Bart Epker</v>
          </cell>
          <cell r="K159">
            <v>5.1875</v>
          </cell>
          <cell r="L159">
            <v>5.8125</v>
          </cell>
          <cell r="Q159">
            <v>922100</v>
          </cell>
          <cell r="R159">
            <v>922100</v>
          </cell>
          <cell r="S159">
            <v>7098717.0600000005</v>
          </cell>
          <cell r="T159">
            <v>7098717.0600000005</v>
          </cell>
          <cell r="U159">
            <v>4783393.75</v>
          </cell>
          <cell r="V159">
            <v>5359706.25</v>
          </cell>
          <cell r="W159">
            <v>2.1776804749465701</v>
          </cell>
          <cell r="X159">
            <v>2.4279203939424856</v>
          </cell>
          <cell r="Y159">
            <v>0</v>
          </cell>
          <cell r="Z159">
            <v>576312.5</v>
          </cell>
          <cell r="AC159">
            <v>576312.5</v>
          </cell>
          <cell r="AD159">
            <v>52.510473863536468</v>
          </cell>
        </row>
        <row r="160">
          <cell r="H160" t="str">
            <v>Motive Power Industries</v>
          </cell>
          <cell r="I160" t="str">
            <v>LONG</v>
          </cell>
          <cell r="J160" t="str">
            <v>Paul Reeder</v>
          </cell>
          <cell r="K160">
            <v>24.9375</v>
          </cell>
          <cell r="L160">
            <v>25.4375</v>
          </cell>
          <cell r="Q160">
            <v>507200</v>
          </cell>
          <cell r="R160">
            <v>507200</v>
          </cell>
          <cell r="S160">
            <v>9846710.9400000013</v>
          </cell>
          <cell r="T160">
            <v>9846710.9400000013</v>
          </cell>
          <cell r="U160">
            <v>12648300</v>
          </cell>
          <cell r="V160">
            <v>12901900</v>
          </cell>
          <cell r="W160">
            <v>5.7582455868841462</v>
          </cell>
          <cell r="X160">
            <v>5.8444968193185138</v>
          </cell>
          <cell r="Y160">
            <v>0</v>
          </cell>
          <cell r="Z160">
            <v>253600</v>
          </cell>
          <cell r="AC160">
            <v>253600</v>
          </cell>
          <cell r="AD160">
            <v>23.106658578102763</v>
          </cell>
        </row>
        <row r="161">
          <cell r="H161" t="str">
            <v>Motive Power Industries</v>
          </cell>
          <cell r="I161" t="str">
            <v>SHORT</v>
          </cell>
          <cell r="J161" t="str">
            <v>Paul Reeder</v>
          </cell>
          <cell r="K161">
            <v>24.9375</v>
          </cell>
          <cell r="L161">
            <v>25.4375</v>
          </cell>
          <cell r="Q161">
            <v>-507200</v>
          </cell>
          <cell r="R161">
            <v>-507200</v>
          </cell>
          <cell r="S161">
            <v>-12077525.760000002</v>
          </cell>
          <cell r="T161">
            <v>-12077525.760000002</v>
          </cell>
          <cell r="U161">
            <v>-12648300</v>
          </cell>
          <cell r="V161">
            <v>-12901900</v>
          </cell>
          <cell r="W161">
            <v>-5.7582455868841462</v>
          </cell>
          <cell r="X161">
            <v>-5.8444968193185138</v>
          </cell>
          <cell r="Y161">
            <v>0</v>
          </cell>
          <cell r="Z161">
            <v>-253600</v>
          </cell>
          <cell r="AC161">
            <v>-253600</v>
          </cell>
          <cell r="AD161">
            <v>-23.106658578102763</v>
          </cell>
        </row>
        <row r="162">
          <cell r="H162" t="str">
            <v>Midway Games</v>
          </cell>
          <cell r="I162" t="str">
            <v>LONG</v>
          </cell>
          <cell r="J162" t="str">
            <v>Paul Reeder</v>
          </cell>
          <cell r="K162">
            <v>9.9375</v>
          </cell>
          <cell r="L162">
            <v>9.8125</v>
          </cell>
          <cell r="Q162">
            <v>28745</v>
          </cell>
          <cell r="R162">
            <v>28745</v>
          </cell>
          <cell r="S162">
            <v>333244.42</v>
          </cell>
          <cell r="T162">
            <v>333244.42</v>
          </cell>
          <cell r="U162">
            <v>285653.4375</v>
          </cell>
          <cell r="V162">
            <v>282060.3125</v>
          </cell>
          <cell r="W162">
            <v>0.13004614421405733</v>
          </cell>
          <cell r="X162">
            <v>0.12777192500811788</v>
          </cell>
          <cell r="Y162">
            <v>0</v>
          </cell>
          <cell r="Z162">
            <v>-3593.125</v>
          </cell>
          <cell r="AC162">
            <v>-3593.125</v>
          </cell>
          <cell r="AD162">
            <v>-0.32738609070759261</v>
          </cell>
        </row>
        <row r="163">
          <cell r="H163" t="str">
            <v>Midway Games</v>
          </cell>
          <cell r="I163" t="str">
            <v>SHORT</v>
          </cell>
          <cell r="J163" t="str">
            <v>Paul Reeder</v>
          </cell>
          <cell r="K163">
            <v>9.9375</v>
          </cell>
          <cell r="L163">
            <v>9.8125</v>
          </cell>
          <cell r="Q163">
            <v>-28745</v>
          </cell>
          <cell r="R163">
            <v>-28745</v>
          </cell>
          <cell r="S163">
            <v>-409463.11</v>
          </cell>
          <cell r="T163">
            <v>-409463.11</v>
          </cell>
          <cell r="U163">
            <v>-285653.4375</v>
          </cell>
          <cell r="V163">
            <v>-282060.3125</v>
          </cell>
          <cell r="W163">
            <v>-0.13004614421405733</v>
          </cell>
          <cell r="X163">
            <v>-0.12777192500811788</v>
          </cell>
          <cell r="Y163">
            <v>0</v>
          </cell>
          <cell r="Z163">
            <v>3593.125</v>
          </cell>
          <cell r="AC163">
            <v>3593.125</v>
          </cell>
          <cell r="AD163">
            <v>0.32738609070759261</v>
          </cell>
        </row>
        <row r="164">
          <cell r="H164" t="str">
            <v>Orthodontic Centers of America</v>
          </cell>
          <cell r="I164" t="str">
            <v>LONG</v>
          </cell>
          <cell r="J164" t="str">
            <v>Bart Epker</v>
          </cell>
          <cell r="K164">
            <v>18</v>
          </cell>
          <cell r="L164">
            <v>18.9375</v>
          </cell>
          <cell r="Q164">
            <v>150000</v>
          </cell>
          <cell r="R164">
            <v>150000</v>
          </cell>
          <cell r="S164">
            <v>1875000</v>
          </cell>
          <cell r="T164">
            <v>1875000</v>
          </cell>
          <cell r="U164">
            <v>2700000</v>
          </cell>
          <cell r="V164">
            <v>2840625</v>
          </cell>
          <cell r="W164">
            <v>1.2291978435510855</v>
          </cell>
          <cell r="X164">
            <v>1.2867890603226386</v>
          </cell>
          <cell r="Y164">
            <v>0</v>
          </cell>
          <cell r="Z164">
            <v>140625</v>
          </cell>
          <cell r="AC164">
            <v>140625</v>
          </cell>
          <cell r="AD164">
            <v>12.812988416978316</v>
          </cell>
        </row>
        <row r="165">
          <cell r="H165" t="str">
            <v>Orthodontic Centers of America</v>
          </cell>
          <cell r="I165" t="str">
            <v>SHORT</v>
          </cell>
          <cell r="J165" t="str">
            <v>Bart Epker</v>
          </cell>
          <cell r="K165">
            <v>18</v>
          </cell>
          <cell r="L165">
            <v>18.9375</v>
          </cell>
          <cell r="Q165">
            <v>-150000</v>
          </cell>
          <cell r="R165">
            <v>-150000</v>
          </cell>
          <cell r="S165">
            <v>-2651770.21</v>
          </cell>
          <cell r="T165">
            <v>-2651770.21</v>
          </cell>
          <cell r="U165">
            <v>-2700000</v>
          </cell>
          <cell r="V165">
            <v>-2840625</v>
          </cell>
          <cell r="W165">
            <v>-1.2291978435510855</v>
          </cell>
          <cell r="X165">
            <v>-1.2867890603226386</v>
          </cell>
          <cell r="Y165">
            <v>0</v>
          </cell>
          <cell r="Z165">
            <v>-140625</v>
          </cell>
          <cell r="AC165">
            <v>-140625</v>
          </cell>
          <cell r="AD165">
            <v>-12.812988416978316</v>
          </cell>
        </row>
        <row r="166">
          <cell r="H166" t="str">
            <v>Oacis Healthcare</v>
          </cell>
          <cell r="I166" t="str">
            <v>LONG</v>
          </cell>
          <cell r="J166" t="str">
            <v>Bart Epker</v>
          </cell>
          <cell r="K166">
            <v>3</v>
          </cell>
          <cell r="L166">
            <v>3.0625</v>
          </cell>
          <cell r="Q166">
            <v>525000</v>
          </cell>
          <cell r="R166">
            <v>525000</v>
          </cell>
          <cell r="S166">
            <v>1797619.29</v>
          </cell>
          <cell r="T166">
            <v>1797619.29</v>
          </cell>
          <cell r="U166">
            <v>1575000</v>
          </cell>
          <cell r="V166">
            <v>1607812.5</v>
          </cell>
          <cell r="W166">
            <v>0.71703207540479985</v>
          </cell>
          <cell r="X166">
            <v>0.72833110179977734</v>
          </cell>
          <cell r="Y166">
            <v>0</v>
          </cell>
          <cell r="Z166">
            <v>32812.5</v>
          </cell>
          <cell r="AC166">
            <v>32812.5</v>
          </cell>
          <cell r="AD166">
            <v>2.9896972972949407</v>
          </cell>
        </row>
        <row r="167">
          <cell r="H167" t="str">
            <v>Optical Imaging Systems</v>
          </cell>
          <cell r="I167" t="str">
            <v>SHORT</v>
          </cell>
          <cell r="J167" t="str">
            <v>Bart Epker</v>
          </cell>
          <cell r="K167">
            <v>6.25E-2</v>
          </cell>
          <cell r="L167">
            <v>7.8125E-2</v>
          </cell>
          <cell r="Q167">
            <v>-445492</v>
          </cell>
          <cell r="R167">
            <v>-445492</v>
          </cell>
          <cell r="S167">
            <v>-1856442.7</v>
          </cell>
          <cell r="T167">
            <v>-1856442.7</v>
          </cell>
          <cell r="U167">
            <v>-27843.25</v>
          </cell>
          <cell r="V167">
            <v>-34804.0625</v>
          </cell>
          <cell r="W167">
            <v>-1.2675875132390281E-2</v>
          </cell>
          <cell r="X167">
            <v>-1.5766067988483307E-2</v>
          </cell>
          <cell r="Y167">
            <v>0</v>
          </cell>
          <cell r="Z167">
            <v>-6960.8125</v>
          </cell>
          <cell r="AC167">
            <v>-6960.8125</v>
          </cell>
          <cell r="AD167">
            <v>-0.63423153731738935</v>
          </cell>
        </row>
        <row r="168">
          <cell r="H168" t="str">
            <v>PanAm Corp.</v>
          </cell>
          <cell r="I168" t="str">
            <v>SHORT</v>
          </cell>
          <cell r="J168" t="str">
            <v>Paul Reeder</v>
          </cell>
          <cell r="K168">
            <v>0.01</v>
          </cell>
          <cell r="L168">
            <v>0.01</v>
          </cell>
          <cell r="Q168">
            <v>-379400</v>
          </cell>
          <cell r="R168">
            <v>-379400</v>
          </cell>
          <cell r="S168">
            <v>-3351143.19</v>
          </cell>
          <cell r="T168">
            <v>-3351143.19</v>
          </cell>
          <cell r="U168">
            <v>-3794</v>
          </cell>
          <cell r="V168">
            <v>-3794</v>
          </cell>
          <cell r="W168">
            <v>-1.7272505994195622E-3</v>
          </cell>
          <cell r="X168">
            <v>-1.7186632149136516E-3</v>
          </cell>
          <cell r="Y168">
            <v>0</v>
          </cell>
          <cell r="Z168">
            <v>0</v>
          </cell>
          <cell r="AC168">
            <v>0</v>
          </cell>
          <cell r="AD168">
            <v>0</v>
          </cell>
        </row>
        <row r="169">
          <cell r="H169" t="str">
            <v>Paxson Communications</v>
          </cell>
          <cell r="I169" t="str">
            <v>SHORT</v>
          </cell>
          <cell r="J169" t="str">
            <v>Ed Shapiro</v>
          </cell>
          <cell r="K169">
            <v>8.25</v>
          </cell>
          <cell r="L169">
            <v>8.375</v>
          </cell>
          <cell r="Q169">
            <v>-285000</v>
          </cell>
          <cell r="R169">
            <v>-285000</v>
          </cell>
          <cell r="S169">
            <v>-1845831.02</v>
          </cell>
          <cell r="T169">
            <v>-1845831.02</v>
          </cell>
          <cell r="U169">
            <v>-2351250</v>
          </cell>
          <cell r="V169">
            <v>-2386875</v>
          </cell>
          <cell r="W169">
            <v>-1.070426455425737</v>
          </cell>
          <cell r="X169">
            <v>-1.0812425569575703</v>
          </cell>
          <cell r="Y169">
            <v>0</v>
          </cell>
          <cell r="Z169">
            <v>-35625</v>
          </cell>
          <cell r="AC169">
            <v>-35625</v>
          </cell>
          <cell r="AD169">
            <v>-3.2459570656345069</v>
          </cell>
        </row>
        <row r="170">
          <cell r="H170" t="str">
            <v>Physician Computer Network</v>
          </cell>
          <cell r="I170" t="str">
            <v>LONG</v>
          </cell>
          <cell r="J170" t="str">
            <v>Bart Epker</v>
          </cell>
          <cell r="K170">
            <v>1.5625</v>
          </cell>
          <cell r="L170">
            <v>1.5625</v>
          </cell>
          <cell r="Q170">
            <v>251000</v>
          </cell>
          <cell r="R170">
            <v>251000</v>
          </cell>
          <cell r="S170">
            <v>1668716.09</v>
          </cell>
          <cell r="T170">
            <v>1668716.09</v>
          </cell>
          <cell r="U170">
            <v>392187.5</v>
          </cell>
          <cell r="V170">
            <v>392187.5</v>
          </cell>
          <cell r="W170">
            <v>0.17854667750655234</v>
          </cell>
          <cell r="X170">
            <v>0.17765899567710797</v>
          </cell>
          <cell r="Y170">
            <v>0</v>
          </cell>
          <cell r="Z170">
            <v>0</v>
          </cell>
          <cell r="AC170">
            <v>0</v>
          </cell>
          <cell r="AD170">
            <v>0</v>
          </cell>
        </row>
        <row r="171">
          <cell r="H171" t="str">
            <v>Physician Computer Network</v>
          </cell>
          <cell r="I171" t="str">
            <v>SHORT</v>
          </cell>
          <cell r="J171" t="str">
            <v>Bart Epker</v>
          </cell>
          <cell r="K171">
            <v>1.5625</v>
          </cell>
          <cell r="L171">
            <v>1.5625</v>
          </cell>
          <cell r="Q171">
            <v>-251000</v>
          </cell>
          <cell r="R171">
            <v>-251000</v>
          </cell>
          <cell r="S171">
            <v>-2400881.66</v>
          </cell>
          <cell r="T171">
            <v>-2400881.66</v>
          </cell>
          <cell r="U171">
            <v>-392187.5</v>
          </cell>
          <cell r="V171">
            <v>-392187.5</v>
          </cell>
          <cell r="W171">
            <v>-0.17854667750655234</v>
          </cell>
          <cell r="X171">
            <v>-0.17765899567710797</v>
          </cell>
          <cell r="Y171">
            <v>0</v>
          </cell>
          <cell r="Z171">
            <v>0</v>
          </cell>
          <cell r="AC171">
            <v>0</v>
          </cell>
          <cell r="AD171">
            <v>0</v>
          </cell>
        </row>
        <row r="172">
          <cell r="H172" t="str">
            <v>Penn National Gaming</v>
          </cell>
          <cell r="I172" t="str">
            <v>LONG</v>
          </cell>
          <cell r="J172" t="str">
            <v>Rick Downs</v>
          </cell>
          <cell r="K172">
            <v>8.875</v>
          </cell>
          <cell r="L172">
            <v>8.375</v>
          </cell>
          <cell r="Q172">
            <v>297900</v>
          </cell>
          <cell r="R172">
            <v>297900</v>
          </cell>
          <cell r="S172">
            <v>3222412.55</v>
          </cell>
          <cell r="T172">
            <v>3222412.55</v>
          </cell>
          <cell r="U172">
            <v>2643862.5</v>
          </cell>
          <cell r="V172">
            <v>2494912.5</v>
          </cell>
          <cell r="W172">
            <v>1.2036407717205857</v>
          </cell>
          <cell r="X172">
            <v>1.13018300953565</v>
          </cell>
          <cell r="Y172">
            <v>0</v>
          </cell>
          <cell r="Z172">
            <v>-148950</v>
          </cell>
          <cell r="AC172">
            <v>-148950</v>
          </cell>
          <cell r="AD172">
            <v>-13.571517331263433</v>
          </cell>
        </row>
        <row r="173">
          <cell r="H173" t="str">
            <v>Pegasus Communications</v>
          </cell>
          <cell r="I173" t="str">
            <v>LONG</v>
          </cell>
          <cell r="J173" t="str">
            <v>Ed Shapiro</v>
          </cell>
          <cell r="K173">
            <v>16.875</v>
          </cell>
          <cell r="L173">
            <v>17.25</v>
          </cell>
          <cell r="Q173">
            <v>615000</v>
          </cell>
          <cell r="R173">
            <v>615000</v>
          </cell>
          <cell r="S173">
            <v>10633626.74</v>
          </cell>
          <cell r="T173">
            <v>10633626.74</v>
          </cell>
          <cell r="U173">
            <v>10378125</v>
          </cell>
          <cell r="V173">
            <v>10608750</v>
          </cell>
          <cell r="W173">
            <v>4.7247292111494845</v>
          </cell>
          <cell r="X173">
            <v>4.8057112233039536</v>
          </cell>
          <cell r="Y173">
            <v>0</v>
          </cell>
          <cell r="Z173">
            <v>230625</v>
          </cell>
          <cell r="AC173">
            <v>230625</v>
          </cell>
          <cell r="AD173">
            <v>21.01330100384444</v>
          </cell>
        </row>
        <row r="174">
          <cell r="H174" t="str">
            <v>Pixar</v>
          </cell>
          <cell r="I174" t="str">
            <v>LONG</v>
          </cell>
          <cell r="J174" t="str">
            <v>Ed Shapiro</v>
          </cell>
          <cell r="K174">
            <v>45.875</v>
          </cell>
          <cell r="L174">
            <v>47.5</v>
          </cell>
          <cell r="Q174">
            <v>39000</v>
          </cell>
          <cell r="R174">
            <v>39000</v>
          </cell>
          <cell r="S174">
            <v>1285169.3999999999</v>
          </cell>
          <cell r="T174">
            <v>1285169.3999999999</v>
          </cell>
          <cell r="U174">
            <v>1789125</v>
          </cell>
          <cell r="V174">
            <v>1852500</v>
          </cell>
          <cell r="W174">
            <v>0.81451429327530944</v>
          </cell>
          <cell r="X174">
            <v>0.83917332778796505</v>
          </cell>
          <cell r="Y174">
            <v>0</v>
          </cell>
          <cell r="Z174">
            <v>63375</v>
          </cell>
          <cell r="AC174">
            <v>63375</v>
          </cell>
          <cell r="AD174">
            <v>5.7743867799182276</v>
          </cell>
        </row>
        <row r="175">
          <cell r="H175" t="str">
            <v>Pixar</v>
          </cell>
          <cell r="I175" t="str">
            <v>LONG</v>
          </cell>
          <cell r="J175" t="str">
            <v>Paul Reeder</v>
          </cell>
          <cell r="K175">
            <v>45.875</v>
          </cell>
          <cell r="L175">
            <v>47.5</v>
          </cell>
          <cell r="Q175">
            <v>25450</v>
          </cell>
          <cell r="R175">
            <v>25450</v>
          </cell>
          <cell r="S175">
            <v>413211.29</v>
          </cell>
          <cell r="T175">
            <v>413211.29</v>
          </cell>
          <cell r="U175">
            <v>1167518.75</v>
          </cell>
          <cell r="V175">
            <v>1208875</v>
          </cell>
          <cell r="W175">
            <v>0.53152278881683657</v>
          </cell>
          <cell r="X175">
            <v>0.54761438954368491</v>
          </cell>
          <cell r="Y175">
            <v>0</v>
          </cell>
          <cell r="Z175">
            <v>41356.25</v>
          </cell>
          <cell r="AC175">
            <v>41356.25</v>
          </cell>
          <cell r="AD175">
            <v>3.7681575268953562</v>
          </cell>
        </row>
        <row r="176">
          <cell r="H176" t="str">
            <v>Pixar</v>
          </cell>
          <cell r="I176" t="str">
            <v>SHORT</v>
          </cell>
          <cell r="J176" t="str">
            <v>Ed Shapiro</v>
          </cell>
          <cell r="K176">
            <v>45.875</v>
          </cell>
          <cell r="L176">
            <v>47.5</v>
          </cell>
          <cell r="Q176">
            <v>-206000</v>
          </cell>
          <cell r="R176">
            <v>-206000</v>
          </cell>
          <cell r="S176">
            <v>-6346430.1999999983</v>
          </cell>
          <cell r="T176">
            <v>-6346430.1999999983</v>
          </cell>
          <cell r="U176">
            <v>-9450250</v>
          </cell>
          <cell r="V176">
            <v>-9785000</v>
          </cell>
          <cell r="W176">
            <v>-4.3023062670439423</v>
          </cell>
          <cell r="X176">
            <v>-4.4325565519056616</v>
          </cell>
          <cell r="Y176">
            <v>0</v>
          </cell>
          <cell r="Z176">
            <v>-334750</v>
          </cell>
          <cell r="AC176">
            <v>-334750</v>
          </cell>
          <cell r="AD176">
            <v>-30.500607093927051</v>
          </cell>
        </row>
        <row r="177">
          <cell r="H177" t="str">
            <v>Pixar</v>
          </cell>
          <cell r="I177" t="str">
            <v>SHORT</v>
          </cell>
          <cell r="J177" t="str">
            <v>Paul Reeder</v>
          </cell>
          <cell r="K177">
            <v>45.875</v>
          </cell>
          <cell r="L177">
            <v>47.5</v>
          </cell>
          <cell r="Q177">
            <v>-25450</v>
          </cell>
          <cell r="R177">
            <v>-25450</v>
          </cell>
          <cell r="S177">
            <v>-702584.98</v>
          </cell>
          <cell r="T177">
            <v>-702584.98</v>
          </cell>
          <cell r="U177">
            <v>-1167518.75</v>
          </cell>
          <cell r="V177">
            <v>-1208875</v>
          </cell>
          <cell r="W177">
            <v>-0.53152278881683657</v>
          </cell>
          <cell r="X177">
            <v>-0.54761438954368491</v>
          </cell>
          <cell r="Y177">
            <v>0</v>
          </cell>
          <cell r="Z177">
            <v>-41356.25</v>
          </cell>
          <cell r="AC177">
            <v>-41356.25</v>
          </cell>
          <cell r="AD177">
            <v>-3.7681575268953562</v>
          </cell>
        </row>
        <row r="178">
          <cell r="H178" t="str">
            <v>Premier Parks</v>
          </cell>
          <cell r="I178" t="str">
            <v>LONG</v>
          </cell>
          <cell r="J178" t="str">
            <v>Ed Shapiro</v>
          </cell>
          <cell r="K178">
            <v>23</v>
          </cell>
          <cell r="L178">
            <v>22.1875</v>
          </cell>
          <cell r="Q178">
            <v>200000</v>
          </cell>
          <cell r="R178">
            <v>200000</v>
          </cell>
          <cell r="S178">
            <v>3358161.63</v>
          </cell>
          <cell r="T178">
            <v>3358161.63</v>
          </cell>
          <cell r="U178">
            <v>4600000</v>
          </cell>
          <cell r="V178">
            <v>4437500</v>
          </cell>
          <cell r="W178">
            <v>2.0941889186425899</v>
          </cell>
          <cell r="X178">
            <v>2.0101655287768394</v>
          </cell>
          <cell r="Y178">
            <v>0</v>
          </cell>
          <cell r="Z178">
            <v>-162500</v>
          </cell>
          <cell r="AC178">
            <v>-162500</v>
          </cell>
          <cell r="AD178">
            <v>-14.806119948508275</v>
          </cell>
        </row>
        <row r="179">
          <cell r="H179" t="str">
            <v>Players International</v>
          </cell>
          <cell r="I179" t="str">
            <v>LONG</v>
          </cell>
          <cell r="J179" t="str">
            <v>Rick Downs</v>
          </cell>
          <cell r="K179">
            <v>4.3125</v>
          </cell>
          <cell r="L179">
            <v>4.3125</v>
          </cell>
          <cell r="Q179">
            <v>1239600</v>
          </cell>
          <cell r="R179">
            <v>1239600</v>
          </cell>
          <cell r="S179">
            <v>4634496.0999999996</v>
          </cell>
          <cell r="T179">
            <v>4634496.0999999996</v>
          </cell>
          <cell r="U179">
            <v>5345775</v>
          </cell>
          <cell r="V179">
            <v>5345775</v>
          </cell>
          <cell r="W179">
            <v>2.4337092970775198</v>
          </cell>
          <cell r="X179">
            <v>2.4216096066697483</v>
          </cell>
          <cell r="Y179">
            <v>0</v>
          </cell>
          <cell r="Z179">
            <v>0</v>
          </cell>
          <cell r="AC179">
            <v>0</v>
          </cell>
          <cell r="AD179">
            <v>0</v>
          </cell>
        </row>
        <row r="180">
          <cell r="H180" t="str">
            <v>Players International</v>
          </cell>
          <cell r="I180" t="str">
            <v>SHORT</v>
          </cell>
          <cell r="J180" t="str">
            <v>Rick Downs</v>
          </cell>
          <cell r="K180">
            <v>4.3125</v>
          </cell>
          <cell r="L180">
            <v>4.3125</v>
          </cell>
          <cell r="Q180">
            <v>-148900</v>
          </cell>
          <cell r="R180">
            <v>-148900</v>
          </cell>
          <cell r="S180">
            <v>-3227156.25</v>
          </cell>
          <cell r="T180">
            <v>-3227156.25</v>
          </cell>
          <cell r="U180">
            <v>-642131.25</v>
          </cell>
          <cell r="V180">
            <v>-642131.25</v>
          </cell>
          <cell r="W180">
            <v>-0.29233568436176405</v>
          </cell>
          <cell r="X180">
            <v>-0.29088227689022711</v>
          </cell>
          <cell r="Y180">
            <v>0</v>
          </cell>
          <cell r="Z180">
            <v>0</v>
          </cell>
          <cell r="AC180">
            <v>0</v>
          </cell>
          <cell r="AD180">
            <v>0</v>
          </cell>
        </row>
        <row r="181">
          <cell r="H181" t="str">
            <v>Palomar Medical Technologies</v>
          </cell>
          <cell r="I181" t="str">
            <v>LONG</v>
          </cell>
          <cell r="J181" t="str">
            <v>Bart Epker</v>
          </cell>
          <cell r="K181">
            <v>1</v>
          </cell>
          <cell r="L181">
            <v>1</v>
          </cell>
          <cell r="Q181">
            <v>384000</v>
          </cell>
          <cell r="R181">
            <v>264000</v>
          </cell>
          <cell r="S181">
            <v>384000</v>
          </cell>
          <cell r="T181">
            <v>264000</v>
          </cell>
          <cell r="U181">
            <v>384000</v>
          </cell>
          <cell r="V181">
            <v>264000</v>
          </cell>
          <cell r="W181">
            <v>0.1748192488605988</v>
          </cell>
          <cell r="X181">
            <v>0.11959069286694886</v>
          </cell>
          <cell r="Y181">
            <v>-120000</v>
          </cell>
          <cell r="Z181">
            <v>0</v>
          </cell>
          <cell r="AA181">
            <v>931.9600000000064</v>
          </cell>
          <cell r="AC181">
            <v>931.9600000000064</v>
          </cell>
          <cell r="AD181">
            <v>8.4915147982842262E-2</v>
          </cell>
        </row>
        <row r="182">
          <cell r="H182" t="str">
            <v>PMTI 2/18/2003 $3.00 Warrants</v>
          </cell>
          <cell r="I182" t="str">
            <v>LONG</v>
          </cell>
          <cell r="J182" t="str">
            <v>Bart Epker</v>
          </cell>
          <cell r="K182">
            <v>0</v>
          </cell>
          <cell r="L182">
            <v>0</v>
          </cell>
          <cell r="Q182">
            <v>1000000</v>
          </cell>
          <cell r="R182">
            <v>1000000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C182">
            <v>0</v>
          </cell>
          <cell r="AD182">
            <v>0</v>
          </cell>
        </row>
        <row r="183">
          <cell r="H183" t="str">
            <v>Catalina Marketing</v>
          </cell>
          <cell r="I183" t="str">
            <v>LONG</v>
          </cell>
          <cell r="J183" t="str">
            <v>Paul Reeder</v>
          </cell>
          <cell r="K183">
            <v>47.5</v>
          </cell>
          <cell r="L183">
            <v>47.75</v>
          </cell>
          <cell r="Q183">
            <v>150000</v>
          </cell>
          <cell r="R183">
            <v>150000</v>
          </cell>
          <cell r="S183">
            <v>3920795</v>
          </cell>
          <cell r="T183">
            <v>3920795</v>
          </cell>
          <cell r="U183">
            <v>7125000</v>
          </cell>
          <cell r="V183">
            <v>7162500</v>
          </cell>
          <cell r="W183">
            <v>3.2437165315931424</v>
          </cell>
          <cell r="X183">
            <v>3.2445770365890954</v>
          </cell>
          <cell r="Y183">
            <v>0</v>
          </cell>
          <cell r="Z183">
            <v>37500</v>
          </cell>
          <cell r="AC183">
            <v>37500</v>
          </cell>
          <cell r="AD183">
            <v>3.4167969111942176</v>
          </cell>
        </row>
        <row r="184">
          <cell r="H184" t="str">
            <v>Catalina Marketing</v>
          </cell>
          <cell r="I184" t="str">
            <v>SHORT</v>
          </cell>
          <cell r="J184" t="str">
            <v>Paul Reeder</v>
          </cell>
          <cell r="K184">
            <v>47.5</v>
          </cell>
          <cell r="L184">
            <v>47.75</v>
          </cell>
          <cell r="Q184">
            <v>-150000</v>
          </cell>
          <cell r="R184">
            <v>-150000</v>
          </cell>
          <cell r="S184">
            <v>-5631286.4800000004</v>
          </cell>
          <cell r="T184">
            <v>-5631286.4800000004</v>
          </cell>
          <cell r="U184">
            <v>-7125000</v>
          </cell>
          <cell r="V184">
            <v>-7162500</v>
          </cell>
          <cell r="W184">
            <v>-3.2437165315931424</v>
          </cell>
          <cell r="X184">
            <v>-3.2445770365890954</v>
          </cell>
          <cell r="Y184">
            <v>0</v>
          </cell>
          <cell r="Z184">
            <v>-37500</v>
          </cell>
          <cell r="AC184">
            <v>-37500</v>
          </cell>
          <cell r="AD184">
            <v>-3.4167969111942176</v>
          </cell>
        </row>
        <row r="185">
          <cell r="H185" t="str">
            <v>Pharmaceutical Product Development Inc.</v>
          </cell>
          <cell r="I185" t="str">
            <v>SHORT</v>
          </cell>
          <cell r="J185" t="str">
            <v>Bart Epker</v>
          </cell>
          <cell r="K185">
            <v>28.125</v>
          </cell>
          <cell r="L185">
            <v>27</v>
          </cell>
          <cell r="Q185">
            <v>-125000</v>
          </cell>
          <cell r="R185">
            <v>-125000</v>
          </cell>
          <cell r="S185">
            <v>-3289640.42</v>
          </cell>
          <cell r="T185">
            <v>-3289640.42</v>
          </cell>
          <cell r="U185">
            <v>-3515625</v>
          </cell>
          <cell r="V185">
            <v>-3375000</v>
          </cell>
          <cell r="W185">
            <v>-1.6005180254571423</v>
          </cell>
          <cell r="X185">
            <v>-1.528858289492244</v>
          </cell>
          <cell r="Y185">
            <v>0</v>
          </cell>
          <cell r="Z185">
            <v>140625</v>
          </cell>
          <cell r="AC185">
            <v>140625</v>
          </cell>
          <cell r="AD185">
            <v>12.812988416978316</v>
          </cell>
        </row>
        <row r="186">
          <cell r="H186" t="str">
            <v>Paul-Son Gaming</v>
          </cell>
          <cell r="I186" t="str">
            <v>LONG</v>
          </cell>
          <cell r="J186" t="str">
            <v>Paul Reeder</v>
          </cell>
          <cell r="K186">
            <v>4.625</v>
          </cell>
          <cell r="L186">
            <v>4.25</v>
          </cell>
          <cell r="Q186">
            <v>17000</v>
          </cell>
          <cell r="R186">
            <v>17000</v>
          </cell>
          <cell r="S186">
            <v>128525.2</v>
          </cell>
          <cell r="T186">
            <v>128525.2</v>
          </cell>
          <cell r="U186">
            <v>78625</v>
          </cell>
          <cell r="V186">
            <v>72250</v>
          </cell>
          <cell r="W186">
            <v>3.5794696462668182E-2</v>
          </cell>
          <cell r="X186">
            <v>3.2728892271352485E-2</v>
          </cell>
          <cell r="Y186">
            <v>0</v>
          </cell>
          <cell r="Z186">
            <v>-6375</v>
          </cell>
          <cell r="AC186">
            <v>-6375</v>
          </cell>
          <cell r="AD186">
            <v>-0.58085547490301703</v>
          </cell>
        </row>
        <row r="187">
          <cell r="H187" t="str">
            <v>Paul-Son Gaming</v>
          </cell>
          <cell r="I187" t="str">
            <v>SHORT</v>
          </cell>
          <cell r="J187" t="str">
            <v>Paul Reeder</v>
          </cell>
          <cell r="K187">
            <v>4.625</v>
          </cell>
          <cell r="L187">
            <v>4.25</v>
          </cell>
          <cell r="Q187">
            <v>-70340</v>
          </cell>
          <cell r="R187">
            <v>-70340</v>
          </cell>
          <cell r="S187">
            <v>-1359822.19</v>
          </cell>
          <cell r="T187">
            <v>-1359822.19</v>
          </cell>
          <cell r="U187">
            <v>-325322.5</v>
          </cell>
          <cell r="V187">
            <v>-298945</v>
          </cell>
          <cell r="W187">
            <v>-0.14810582054023999</v>
          </cell>
          <cell r="X187">
            <v>-0.13542060484511373</v>
          </cell>
          <cell r="Y187">
            <v>0</v>
          </cell>
          <cell r="Z187">
            <v>26377.5</v>
          </cell>
          <cell r="AC187">
            <v>26377.5</v>
          </cell>
          <cell r="AD187">
            <v>2.4033749473340129</v>
          </cell>
        </row>
        <row r="188">
          <cell r="H188" t="str">
            <v>Preview Travel</v>
          </cell>
          <cell r="I188" t="str">
            <v>LONG</v>
          </cell>
          <cell r="J188" t="str">
            <v>Paul Reeder</v>
          </cell>
          <cell r="K188">
            <v>13.5</v>
          </cell>
          <cell r="L188">
            <v>13.5625</v>
          </cell>
          <cell r="Q188">
            <v>35000</v>
          </cell>
          <cell r="R188">
            <v>35000</v>
          </cell>
          <cell r="S188">
            <v>997618.9</v>
          </cell>
          <cell r="T188">
            <v>997618.9</v>
          </cell>
          <cell r="U188">
            <v>472500</v>
          </cell>
          <cell r="V188">
            <v>474687.5</v>
          </cell>
          <cell r="W188">
            <v>0.21510962262143996</v>
          </cell>
          <cell r="X188">
            <v>0.21503108719802952</v>
          </cell>
          <cell r="Y188">
            <v>0</v>
          </cell>
          <cell r="Z188">
            <v>2187.5</v>
          </cell>
          <cell r="AC188">
            <v>2187.5</v>
          </cell>
          <cell r="AD188">
            <v>0.19931315315299603</v>
          </cell>
        </row>
        <row r="189">
          <cell r="H189" t="str">
            <v>Preview Travel</v>
          </cell>
          <cell r="I189" t="str">
            <v>SHORT</v>
          </cell>
          <cell r="J189" t="str">
            <v>Paul Reeder</v>
          </cell>
          <cell r="K189">
            <v>13.5</v>
          </cell>
          <cell r="L189">
            <v>13.5625</v>
          </cell>
          <cell r="Q189">
            <v>-35000</v>
          </cell>
          <cell r="R189">
            <v>-35000</v>
          </cell>
          <cell r="S189">
            <v>-1071527.77</v>
          </cell>
          <cell r="T189">
            <v>-1071527.77</v>
          </cell>
          <cell r="U189">
            <v>-472500</v>
          </cell>
          <cell r="V189">
            <v>-474687.5</v>
          </cell>
          <cell r="W189">
            <v>-0.21510962262143996</v>
          </cell>
          <cell r="X189">
            <v>-0.21503108719802952</v>
          </cell>
          <cell r="Y189">
            <v>0</v>
          </cell>
          <cell r="Z189">
            <v>-2187.5</v>
          </cell>
          <cell r="AC189">
            <v>-2187.5</v>
          </cell>
          <cell r="AD189">
            <v>-0.19931315315299603</v>
          </cell>
        </row>
        <row r="190">
          <cell r="H190" t="str">
            <v>Powerhouse (was VLTS)</v>
          </cell>
          <cell r="I190" t="str">
            <v>LONG</v>
          </cell>
          <cell r="J190" t="str">
            <v>Rick Downs</v>
          </cell>
          <cell r="K190">
            <v>9.5625</v>
          </cell>
          <cell r="L190">
            <v>9.875</v>
          </cell>
          <cell r="Q190">
            <v>509700</v>
          </cell>
          <cell r="R190">
            <v>509700</v>
          </cell>
          <cell r="S190">
            <v>4440159.42</v>
          </cell>
          <cell r="T190">
            <v>4440159.42</v>
          </cell>
          <cell r="U190">
            <v>4874006.25</v>
          </cell>
          <cell r="V190">
            <v>5033287.5</v>
          </cell>
          <cell r="W190">
            <v>2.2189325822053751</v>
          </cell>
          <cell r="X190">
            <v>2.2800543163770945</v>
          </cell>
          <cell r="Y190">
            <v>0</v>
          </cell>
          <cell r="Z190">
            <v>159281.25</v>
          </cell>
          <cell r="AC190">
            <v>159281.25</v>
          </cell>
          <cell r="AD190">
            <v>14.51284488029744</v>
          </cell>
        </row>
        <row r="191">
          <cell r="H191" t="str">
            <v>Qiangen NV</v>
          </cell>
          <cell r="I191" t="str">
            <v>SHORT</v>
          </cell>
          <cell r="J191" t="str">
            <v>Bart Epker</v>
          </cell>
          <cell r="K191">
            <v>58</v>
          </cell>
          <cell r="L191">
            <v>60.75</v>
          </cell>
          <cell r="Q191">
            <v>-240000</v>
          </cell>
          <cell r="R191">
            <v>-240000</v>
          </cell>
          <cell r="S191">
            <v>-12553164.849999998</v>
          </cell>
          <cell r="T191">
            <v>-12553164.849999998</v>
          </cell>
          <cell r="U191">
            <v>-13920000</v>
          </cell>
          <cell r="V191">
            <v>-14580000</v>
          </cell>
          <cell r="W191">
            <v>-6.3371977711967062</v>
          </cell>
          <cell r="X191">
            <v>-6.6046678106064949</v>
          </cell>
          <cell r="Y191">
            <v>0</v>
          </cell>
          <cell r="Z191">
            <v>-660000</v>
          </cell>
          <cell r="AC191">
            <v>-660000</v>
          </cell>
          <cell r="AD191">
            <v>-60.135625637018229</v>
          </cell>
        </row>
        <row r="192">
          <cell r="H192" t="str">
            <v>ACCS Nov 1998 40 Calls</v>
          </cell>
          <cell r="I192" t="str">
            <v>SHORT</v>
          </cell>
          <cell r="J192" t="str">
            <v>Bart Epker</v>
          </cell>
          <cell r="K192">
            <v>0.5</v>
          </cell>
          <cell r="L192">
            <v>0.4375</v>
          </cell>
          <cell r="Q192">
            <v>-4000</v>
          </cell>
          <cell r="R192">
            <v>-4000</v>
          </cell>
          <cell r="S192">
            <v>-511982.53</v>
          </cell>
          <cell r="T192">
            <v>-511982.53</v>
          </cell>
          <cell r="U192">
            <v>-200000</v>
          </cell>
          <cell r="V192">
            <v>-175000</v>
          </cell>
          <cell r="W192">
            <v>-9.1051692114895208E-2</v>
          </cell>
          <cell r="X192">
            <v>-7.9274133529227464E-2</v>
          </cell>
          <cell r="Y192">
            <v>0</v>
          </cell>
          <cell r="Z192">
            <v>25000</v>
          </cell>
          <cell r="AC192">
            <v>25000</v>
          </cell>
          <cell r="AD192">
            <v>2.2778646074628117</v>
          </cell>
        </row>
        <row r="193">
          <cell r="H193" t="str">
            <v>Rainforest Cafe</v>
          </cell>
          <cell r="I193" t="str">
            <v>LONG</v>
          </cell>
          <cell r="J193" t="str">
            <v>Rick Downs</v>
          </cell>
          <cell r="K193">
            <v>6.75</v>
          </cell>
          <cell r="L193">
            <v>6.625</v>
          </cell>
          <cell r="Q193">
            <v>1084400</v>
          </cell>
          <cell r="R193">
            <v>1084400</v>
          </cell>
          <cell r="S193">
            <v>10316111.399999999</v>
          </cell>
          <cell r="T193">
            <v>10316111.399999999</v>
          </cell>
          <cell r="U193">
            <v>7319700</v>
          </cell>
          <cell r="V193">
            <v>7184150</v>
          </cell>
          <cell r="W193">
            <v>3.3323553538669928</v>
          </cell>
          <cell r="X193">
            <v>3.254384379394283</v>
          </cell>
          <cell r="Y193">
            <v>0</v>
          </cell>
          <cell r="Z193">
            <v>-135550</v>
          </cell>
          <cell r="AC193">
            <v>-135550</v>
          </cell>
          <cell r="AD193">
            <v>-12.350581901663366</v>
          </cell>
        </row>
        <row r="194">
          <cell r="H194" t="str">
            <v>Rainforest Cafe</v>
          </cell>
          <cell r="I194" t="str">
            <v>SHORT</v>
          </cell>
          <cell r="J194" t="str">
            <v>Rick Downs</v>
          </cell>
          <cell r="K194">
            <v>6.75</v>
          </cell>
          <cell r="L194">
            <v>6.625</v>
          </cell>
          <cell r="Q194">
            <v>-74400</v>
          </cell>
          <cell r="R194">
            <v>-74400</v>
          </cell>
          <cell r="S194">
            <v>-1571849.12</v>
          </cell>
          <cell r="T194">
            <v>-1571849.12</v>
          </cell>
          <cell r="U194">
            <v>-502200</v>
          </cell>
          <cell r="V194">
            <v>-492900</v>
          </cell>
          <cell r="W194">
            <v>-0.22863079890050189</v>
          </cell>
          <cell r="X194">
            <v>-0.22328125952317837</v>
          </cell>
          <cell r="Y194">
            <v>0</v>
          </cell>
          <cell r="Z194">
            <v>9300</v>
          </cell>
          <cell r="AC194">
            <v>9300</v>
          </cell>
          <cell r="AD194">
            <v>0.84736563397616593</v>
          </cell>
        </row>
        <row r="195">
          <cell r="H195" t="str">
            <v>Reno Air 9% Convertible Pref</v>
          </cell>
          <cell r="I195" t="str">
            <v>LONG</v>
          </cell>
          <cell r="J195" t="str">
            <v>Paul Reeder</v>
          </cell>
          <cell r="K195">
            <v>18.25</v>
          </cell>
          <cell r="L195">
            <v>22.75</v>
          </cell>
          <cell r="Q195">
            <v>230000</v>
          </cell>
          <cell r="R195">
            <v>230000</v>
          </cell>
          <cell r="S195">
            <v>5227812.5</v>
          </cell>
          <cell r="T195">
            <v>5227812.5</v>
          </cell>
          <cell r="U195">
            <v>4197500</v>
          </cell>
          <cell r="V195">
            <v>5232500</v>
          </cell>
          <cell r="W195">
            <v>1.9109473882613632</v>
          </cell>
          <cell r="X195">
            <v>2.3702965925239012</v>
          </cell>
          <cell r="Y195">
            <v>0</v>
          </cell>
          <cell r="Z195">
            <v>1035000</v>
          </cell>
          <cell r="AC195">
            <v>1035000</v>
          </cell>
          <cell r="AD195">
            <v>94.303594748960407</v>
          </cell>
        </row>
        <row r="196">
          <cell r="H196" t="str">
            <v>Resource America</v>
          </cell>
          <cell r="I196" t="str">
            <v>LONG</v>
          </cell>
          <cell r="J196" t="str">
            <v>Ed Shapiro</v>
          </cell>
          <cell r="K196">
            <v>9.875</v>
          </cell>
          <cell r="L196">
            <v>9.875</v>
          </cell>
          <cell r="Q196">
            <v>120000</v>
          </cell>
          <cell r="R196">
            <v>120000</v>
          </cell>
          <cell r="S196">
            <v>1385241.18</v>
          </cell>
          <cell r="T196">
            <v>1385241.18</v>
          </cell>
          <cell r="U196">
            <v>1185000</v>
          </cell>
          <cell r="V196">
            <v>1185000</v>
          </cell>
          <cell r="W196">
            <v>0.53948127578075411</v>
          </cell>
          <cell r="X196">
            <v>0.53679913275505453</v>
          </cell>
          <cell r="Y196">
            <v>0</v>
          </cell>
          <cell r="Z196">
            <v>0</v>
          </cell>
          <cell r="AC196">
            <v>0</v>
          </cell>
          <cell r="AD196">
            <v>0</v>
          </cell>
        </row>
        <row r="197">
          <cell r="H197" t="str">
            <v>Ramsay Health Care</v>
          </cell>
          <cell r="I197" t="str">
            <v>LONG</v>
          </cell>
          <cell r="J197" t="str">
            <v>Bart Epker</v>
          </cell>
          <cell r="K197">
            <v>1.125</v>
          </cell>
          <cell r="L197">
            <v>1.125</v>
          </cell>
          <cell r="Q197">
            <v>324000</v>
          </cell>
          <cell r="R197">
            <v>324000</v>
          </cell>
          <cell r="S197">
            <v>982843.72</v>
          </cell>
          <cell r="T197">
            <v>982843.72</v>
          </cell>
          <cell r="U197">
            <v>364500</v>
          </cell>
          <cell r="V197">
            <v>364500</v>
          </cell>
          <cell r="W197">
            <v>0.16594170887939652</v>
          </cell>
          <cell r="X197">
            <v>0.16511669526516234</v>
          </cell>
          <cell r="Y197">
            <v>0</v>
          </cell>
          <cell r="Z197">
            <v>0</v>
          </cell>
          <cell r="AC197">
            <v>0</v>
          </cell>
          <cell r="AD197">
            <v>0</v>
          </cell>
        </row>
        <row r="198">
          <cell r="H198" t="str">
            <v>SAPE Swap, $45 2/9/2000</v>
          </cell>
          <cell r="I198" t="str">
            <v>SHORT</v>
          </cell>
          <cell r="J198" t="str">
            <v>Bart Epker</v>
          </cell>
          <cell r="K198">
            <v>44.25</v>
          </cell>
          <cell r="L198">
            <v>45.0625</v>
          </cell>
          <cell r="Q198">
            <v>-450000</v>
          </cell>
          <cell r="R198">
            <v>-450000</v>
          </cell>
          <cell r="S198">
            <v>-20250000</v>
          </cell>
          <cell r="T198">
            <v>-20250000</v>
          </cell>
          <cell r="U198">
            <v>-19912500</v>
          </cell>
          <cell r="V198">
            <v>-20278125</v>
          </cell>
          <cell r="W198">
            <v>-9.0653340961892557</v>
          </cell>
          <cell r="X198">
            <v>-9.1858902226992338</v>
          </cell>
          <cell r="Y198">
            <v>0</v>
          </cell>
          <cell r="Z198">
            <v>-365625</v>
          </cell>
          <cell r="AC198">
            <v>-365625</v>
          </cell>
          <cell r="AD198">
            <v>-33.313769884143625</v>
          </cell>
        </row>
        <row r="199">
          <cell r="H199" t="str">
            <v>Seventh Level</v>
          </cell>
          <cell r="I199" t="str">
            <v>LONG</v>
          </cell>
          <cell r="J199" t="str">
            <v>Bart Epker</v>
          </cell>
          <cell r="K199">
            <v>2.4375</v>
          </cell>
          <cell r="L199">
            <v>2.3125</v>
          </cell>
          <cell r="Q199">
            <v>32500</v>
          </cell>
          <cell r="R199">
            <v>32500</v>
          </cell>
          <cell r="S199">
            <v>365950</v>
          </cell>
          <cell r="T199">
            <v>365950</v>
          </cell>
          <cell r="U199">
            <v>79218.75</v>
          </cell>
          <cell r="V199">
            <v>75156.25</v>
          </cell>
          <cell r="W199">
            <v>3.6065006173634277E-2</v>
          </cell>
          <cell r="X199">
            <v>3.4045409131748583E-2</v>
          </cell>
          <cell r="Y199">
            <v>0</v>
          </cell>
          <cell r="Z199">
            <v>-4062.5</v>
          </cell>
          <cell r="AC199">
            <v>-4062.5</v>
          </cell>
          <cell r="AD199">
            <v>-0.3701529987127069</v>
          </cell>
        </row>
        <row r="200">
          <cell r="H200" t="str">
            <v>Seventh Level</v>
          </cell>
          <cell r="I200" t="str">
            <v>SHORT</v>
          </cell>
          <cell r="J200" t="str">
            <v>Bart Epker</v>
          </cell>
          <cell r="K200">
            <v>2.4375</v>
          </cell>
          <cell r="L200">
            <v>2.3125</v>
          </cell>
          <cell r="Q200">
            <v>-32500</v>
          </cell>
          <cell r="R200">
            <v>-32500</v>
          </cell>
          <cell r="S200">
            <v>-669750.30000000005</v>
          </cell>
          <cell r="T200">
            <v>-669750.30000000005</v>
          </cell>
          <cell r="U200">
            <v>-79218.75</v>
          </cell>
          <cell r="V200">
            <v>-75156.25</v>
          </cell>
          <cell r="W200">
            <v>-3.6065006173634277E-2</v>
          </cell>
          <cell r="X200">
            <v>-3.4045409131748583E-2</v>
          </cell>
          <cell r="Y200">
            <v>0</v>
          </cell>
          <cell r="Z200">
            <v>4062.5</v>
          </cell>
          <cell r="AC200">
            <v>4062.5</v>
          </cell>
          <cell r="AD200">
            <v>0.3701529987127069</v>
          </cell>
        </row>
        <row r="201">
          <cell r="H201" t="str">
            <v>SFX Entertainment</v>
          </cell>
          <cell r="I201" t="str">
            <v>LONG</v>
          </cell>
          <cell r="J201" t="str">
            <v>Ed Shapiro</v>
          </cell>
          <cell r="K201">
            <v>31.875</v>
          </cell>
          <cell r="L201">
            <v>31.625</v>
          </cell>
          <cell r="Q201">
            <v>100000</v>
          </cell>
          <cell r="R201">
            <v>100000</v>
          </cell>
          <cell r="S201">
            <v>3022660.7</v>
          </cell>
          <cell r="T201">
            <v>3022660.7</v>
          </cell>
          <cell r="U201">
            <v>3187500</v>
          </cell>
          <cell r="V201">
            <v>3162500</v>
          </cell>
          <cell r="W201">
            <v>1.4511363430811426</v>
          </cell>
          <cell r="X201">
            <v>1.432596841635325</v>
          </cell>
          <cell r="Y201">
            <v>0</v>
          </cell>
          <cell r="Z201">
            <v>-25000</v>
          </cell>
          <cell r="AC201">
            <v>-25000</v>
          </cell>
          <cell r="AD201">
            <v>-2.2778646074628117</v>
          </cell>
        </row>
        <row r="202">
          <cell r="H202" t="str">
            <v>Scientific Games</v>
          </cell>
          <cell r="I202" t="str">
            <v>LONG</v>
          </cell>
          <cell r="J202" t="str">
            <v>Rick Downs</v>
          </cell>
          <cell r="K202">
            <v>16.5625</v>
          </cell>
          <cell r="L202">
            <v>16.5625</v>
          </cell>
          <cell r="Q202">
            <v>478900</v>
          </cell>
          <cell r="R202">
            <v>478900</v>
          </cell>
          <cell r="S202">
            <v>9327489.0600000005</v>
          </cell>
          <cell r="T202">
            <v>9327489.0600000005</v>
          </cell>
          <cell r="U202">
            <v>7931781.25</v>
          </cell>
          <cell r="V202">
            <v>7931781.25</v>
          </cell>
          <cell r="W202">
            <v>3.611010521488494</v>
          </cell>
          <cell r="X202">
            <v>3.5930576339264158</v>
          </cell>
          <cell r="Y202">
            <v>0</v>
          </cell>
          <cell r="Z202">
            <v>0</v>
          </cell>
          <cell r="AC202">
            <v>0</v>
          </cell>
          <cell r="AD202">
            <v>0</v>
          </cell>
        </row>
        <row r="203">
          <cell r="H203" t="str">
            <v>Silicon Gaming</v>
          </cell>
          <cell r="I203" t="str">
            <v>LONG</v>
          </cell>
          <cell r="J203" t="str">
            <v>Rick Downs</v>
          </cell>
          <cell r="K203">
            <v>2.4375</v>
          </cell>
          <cell r="L203">
            <v>2.25</v>
          </cell>
          <cell r="Q203">
            <v>35000</v>
          </cell>
          <cell r="R203">
            <v>35000</v>
          </cell>
          <cell r="S203">
            <v>195000</v>
          </cell>
          <cell r="T203">
            <v>195000</v>
          </cell>
          <cell r="U203">
            <v>85312.5</v>
          </cell>
          <cell r="V203">
            <v>78750</v>
          </cell>
          <cell r="W203">
            <v>3.8839237417759992E-2</v>
          </cell>
          <cell r="X203">
            <v>3.5673360088152362E-2</v>
          </cell>
          <cell r="Y203">
            <v>0</v>
          </cell>
          <cell r="Z203">
            <v>-6562.5</v>
          </cell>
          <cell r="AC203">
            <v>-6562.5</v>
          </cell>
          <cell r="AD203">
            <v>-0.59793945945898808</v>
          </cell>
        </row>
        <row r="204">
          <cell r="H204" t="str">
            <v>Silicon Gaming</v>
          </cell>
          <cell r="I204" t="str">
            <v>SHORT</v>
          </cell>
          <cell r="J204" t="str">
            <v>Rick Downs</v>
          </cell>
          <cell r="K204">
            <v>2.4375</v>
          </cell>
          <cell r="L204">
            <v>2.25</v>
          </cell>
          <cell r="Q204">
            <v>-35000</v>
          </cell>
          <cell r="R204">
            <v>-35000</v>
          </cell>
          <cell r="S204">
            <v>-698342.22</v>
          </cell>
          <cell r="T204">
            <v>-698342.22</v>
          </cell>
          <cell r="U204">
            <v>-85312.5</v>
          </cell>
          <cell r="V204">
            <v>-78750</v>
          </cell>
          <cell r="W204">
            <v>-3.8839237417759992E-2</v>
          </cell>
          <cell r="X204">
            <v>-3.5673360088152362E-2</v>
          </cell>
          <cell r="Y204">
            <v>0</v>
          </cell>
          <cell r="Z204">
            <v>6562.5</v>
          </cell>
          <cell r="AC204">
            <v>6562.5</v>
          </cell>
          <cell r="AD204">
            <v>0.59793945945898808</v>
          </cell>
        </row>
        <row r="205">
          <cell r="H205" t="str">
            <v>Sirrom Capital Corp.</v>
          </cell>
          <cell r="I205" t="str">
            <v>LONG</v>
          </cell>
          <cell r="J205" t="str">
            <v>Bart Epker</v>
          </cell>
          <cell r="K205">
            <v>4.9375</v>
          </cell>
          <cell r="L205">
            <v>5.5</v>
          </cell>
          <cell r="Q205">
            <v>172300</v>
          </cell>
          <cell r="R205">
            <v>172300</v>
          </cell>
          <cell r="S205">
            <v>2423665</v>
          </cell>
          <cell r="T205">
            <v>2423665</v>
          </cell>
          <cell r="U205">
            <v>850731.25</v>
          </cell>
          <cell r="V205">
            <v>947650</v>
          </cell>
          <cell r="W205">
            <v>0.3873025992375998</v>
          </cell>
          <cell r="X205">
            <v>0.42928075793698517</v>
          </cell>
          <cell r="Y205">
            <v>0</v>
          </cell>
          <cell r="Z205">
            <v>96918.75</v>
          </cell>
          <cell r="AC205">
            <v>96918.75</v>
          </cell>
          <cell r="AD205">
            <v>8.8307116169814552</v>
          </cell>
        </row>
        <row r="206">
          <cell r="H206" t="str">
            <v>Sirrom Capital Corp.</v>
          </cell>
          <cell r="I206" t="str">
            <v>SHORT</v>
          </cell>
          <cell r="J206" t="str">
            <v>Bart Epker</v>
          </cell>
          <cell r="K206">
            <v>4.9375</v>
          </cell>
          <cell r="L206">
            <v>5.5</v>
          </cell>
          <cell r="Q206">
            <v>-172300</v>
          </cell>
          <cell r="R206">
            <v>-172300</v>
          </cell>
          <cell r="S206">
            <v>-4497260.71</v>
          </cell>
          <cell r="T206">
            <v>-4497260.71</v>
          </cell>
          <cell r="U206">
            <v>-850731.25</v>
          </cell>
          <cell r="V206">
            <v>-947650</v>
          </cell>
          <cell r="W206">
            <v>-0.3873025992375998</v>
          </cell>
          <cell r="X206">
            <v>-0.42928075793698517</v>
          </cell>
          <cell r="Y206">
            <v>0</v>
          </cell>
          <cell r="Z206">
            <v>-96918.75</v>
          </cell>
          <cell r="AC206">
            <v>-96918.75</v>
          </cell>
          <cell r="AD206">
            <v>-8.8307116169814552</v>
          </cell>
        </row>
        <row r="207">
          <cell r="H207" t="str">
            <v>SLI Inc. (was CHML)</v>
          </cell>
          <cell r="I207" t="str">
            <v>LONG</v>
          </cell>
          <cell r="J207" t="str">
            <v>Rick Downs</v>
          </cell>
          <cell r="K207">
            <v>16.125</v>
          </cell>
          <cell r="L207">
            <v>16.75</v>
          </cell>
          <cell r="Q207">
            <v>237500</v>
          </cell>
          <cell r="R207">
            <v>237500</v>
          </cell>
          <cell r="S207">
            <v>3374252.56</v>
          </cell>
          <cell r="T207">
            <v>3374252.56</v>
          </cell>
          <cell r="U207">
            <v>3829687.5</v>
          </cell>
          <cell r="V207">
            <v>3978125</v>
          </cell>
          <cell r="W207">
            <v>1.7434976357313139</v>
          </cell>
          <cell r="X207">
            <v>1.8020709282626173</v>
          </cell>
          <cell r="Y207">
            <v>0</v>
          </cell>
          <cell r="Z207">
            <v>148437.5</v>
          </cell>
          <cell r="AC207">
            <v>148437.5</v>
          </cell>
          <cell r="AD207">
            <v>13.524821106810444</v>
          </cell>
        </row>
        <row r="208">
          <cell r="H208" t="str">
            <v>SLI Inc. (was CHML)</v>
          </cell>
          <cell r="I208" t="str">
            <v>SHORT</v>
          </cell>
          <cell r="J208" t="str">
            <v>Rick Downs</v>
          </cell>
          <cell r="K208">
            <v>16.125</v>
          </cell>
          <cell r="L208">
            <v>16.75</v>
          </cell>
          <cell r="Q208">
            <v>-37500</v>
          </cell>
          <cell r="R208">
            <v>-37500</v>
          </cell>
          <cell r="S208">
            <v>-1024965.83</v>
          </cell>
          <cell r="T208">
            <v>-1024965.83</v>
          </cell>
          <cell r="U208">
            <v>-604687.5</v>
          </cell>
          <cell r="V208">
            <v>-628125</v>
          </cell>
          <cell r="W208">
            <v>-0.27528910037862853</v>
          </cell>
          <cell r="X208">
            <v>-0.28453751498883428</v>
          </cell>
          <cell r="Y208">
            <v>0</v>
          </cell>
          <cell r="Z208">
            <v>-23437.5</v>
          </cell>
          <cell r="AC208">
            <v>-23437.5</v>
          </cell>
          <cell r="AD208">
            <v>-2.1354980694963861</v>
          </cell>
        </row>
        <row r="209">
          <cell r="H209" t="str">
            <v>SMTEK International (was DDL)</v>
          </cell>
          <cell r="I209" t="str">
            <v>LONG</v>
          </cell>
          <cell r="J209" t="str">
            <v>Bart Epker</v>
          </cell>
          <cell r="K209">
            <v>0.4375</v>
          </cell>
          <cell r="L209">
            <v>0.4375</v>
          </cell>
          <cell r="Q209">
            <v>1000000</v>
          </cell>
          <cell r="R209">
            <v>1000000</v>
          </cell>
          <cell r="S209">
            <v>750000</v>
          </cell>
          <cell r="T209">
            <v>750000</v>
          </cell>
          <cell r="U209">
            <v>437500</v>
          </cell>
          <cell r="V209">
            <v>437500</v>
          </cell>
          <cell r="W209">
            <v>0.1991755765013333</v>
          </cell>
          <cell r="X209">
            <v>0.19818533382306866</v>
          </cell>
          <cell r="Y209">
            <v>0</v>
          </cell>
          <cell r="Z209">
            <v>0</v>
          </cell>
          <cell r="AC209">
            <v>0</v>
          </cell>
          <cell r="AD209">
            <v>0</v>
          </cell>
        </row>
        <row r="210">
          <cell r="H210" t="str">
            <v>Sodak Gaming, Inc.</v>
          </cell>
          <cell r="I210" t="str">
            <v>LONG</v>
          </cell>
          <cell r="J210" t="str">
            <v>Rick Downs</v>
          </cell>
          <cell r="K210">
            <v>6</v>
          </cell>
          <cell r="L210">
            <v>6.125</v>
          </cell>
          <cell r="Q210">
            <v>875900</v>
          </cell>
          <cell r="R210">
            <v>875900</v>
          </cell>
          <cell r="S210">
            <v>5830026.6800000006</v>
          </cell>
          <cell r="T210">
            <v>5830026.6800000006</v>
          </cell>
          <cell r="U210">
            <v>5255400</v>
          </cell>
          <cell r="V210">
            <v>5364887.5</v>
          </cell>
          <cell r="W210">
            <v>2.3925653137031015</v>
          </cell>
          <cell r="X210">
            <v>2.4302674745387618</v>
          </cell>
          <cell r="Y210">
            <v>0</v>
          </cell>
          <cell r="Z210">
            <v>109487.5</v>
          </cell>
          <cell r="AC210">
            <v>109487.5</v>
          </cell>
          <cell r="AD210">
            <v>9.9759080483833849</v>
          </cell>
        </row>
        <row r="211">
          <cell r="H211" t="str">
            <v>Sodak Gaming, Inc.</v>
          </cell>
          <cell r="I211" t="str">
            <v>SHORT</v>
          </cell>
          <cell r="J211" t="str">
            <v>Rick Downs</v>
          </cell>
          <cell r="K211">
            <v>6</v>
          </cell>
          <cell r="L211">
            <v>6.125</v>
          </cell>
          <cell r="Q211">
            <v>-69300</v>
          </cell>
          <cell r="R211">
            <v>-69300</v>
          </cell>
          <cell r="S211">
            <v>-1602331.25</v>
          </cell>
          <cell r="T211">
            <v>-1602331.25</v>
          </cell>
          <cell r="U211">
            <v>-415800</v>
          </cell>
          <cell r="V211">
            <v>-424462.5</v>
          </cell>
          <cell r="W211">
            <v>-0.18929646790686716</v>
          </cell>
          <cell r="X211">
            <v>-0.19227941087514122</v>
          </cell>
          <cell r="Y211">
            <v>0</v>
          </cell>
          <cell r="Z211">
            <v>-8662.5</v>
          </cell>
          <cell r="AC211">
            <v>-8662.5</v>
          </cell>
          <cell r="AD211">
            <v>-0.78928008648586434</v>
          </cell>
        </row>
        <row r="212">
          <cell r="H212" t="str">
            <v>Stride Rite Corp</v>
          </cell>
          <cell r="I212" t="str">
            <v>LONG</v>
          </cell>
          <cell r="J212" t="str">
            <v>Rick Downs</v>
          </cell>
          <cell r="K212">
            <v>9</v>
          </cell>
          <cell r="L212">
            <v>9.125</v>
          </cell>
          <cell r="Q212">
            <v>157700</v>
          </cell>
          <cell r="R212">
            <v>157700</v>
          </cell>
          <cell r="S212">
            <v>1947745.4</v>
          </cell>
          <cell r="T212">
            <v>1947745.4</v>
          </cell>
          <cell r="U212">
            <v>1419300</v>
          </cell>
          <cell r="V212">
            <v>1439012.5</v>
          </cell>
          <cell r="W212">
            <v>0.64614833309335384</v>
          </cell>
          <cell r="X212">
            <v>0.65186553757272825</v>
          </cell>
          <cell r="Y212">
            <v>0</v>
          </cell>
          <cell r="Z212">
            <v>19712.5</v>
          </cell>
          <cell r="AC212">
            <v>19712.5</v>
          </cell>
          <cell r="AD212">
            <v>1.7960962429844272</v>
          </cell>
        </row>
        <row r="213">
          <cell r="H213" t="str">
            <v>Station Casinos</v>
          </cell>
          <cell r="I213" t="str">
            <v>LONG</v>
          </cell>
          <cell r="J213" t="str">
            <v>Paul Reeder</v>
          </cell>
          <cell r="K213">
            <v>6.0625</v>
          </cell>
          <cell r="L213">
            <v>6</v>
          </cell>
          <cell r="Q213">
            <v>160000</v>
          </cell>
          <cell r="R213">
            <v>160000</v>
          </cell>
          <cell r="S213">
            <v>1317681.58</v>
          </cell>
          <cell r="T213">
            <v>1317681.58</v>
          </cell>
          <cell r="U213">
            <v>970000</v>
          </cell>
          <cell r="V213">
            <v>960000</v>
          </cell>
          <cell r="W213">
            <v>0.44160070675724178</v>
          </cell>
          <cell r="X213">
            <v>0.43487524678890493</v>
          </cell>
          <cell r="Y213">
            <v>0</v>
          </cell>
          <cell r="Z213">
            <v>-10000</v>
          </cell>
          <cell r="AC213">
            <v>-10000</v>
          </cell>
          <cell r="AD213">
            <v>-0.9111458429851248</v>
          </cell>
        </row>
        <row r="214">
          <cell r="H214" t="str">
            <v>STN Jan 1999 10 Puts</v>
          </cell>
          <cell r="I214" t="str">
            <v>SHORT</v>
          </cell>
          <cell r="J214" t="str">
            <v>Paul Reeder</v>
          </cell>
          <cell r="K214">
            <v>4.5</v>
          </cell>
          <cell r="L214">
            <v>4.125</v>
          </cell>
          <cell r="Q214">
            <v>-2800</v>
          </cell>
          <cell r="R214">
            <v>-2800</v>
          </cell>
          <cell r="S214">
            <v>-622371.86</v>
          </cell>
          <cell r="T214">
            <v>-622371.86</v>
          </cell>
          <cell r="U214">
            <v>-1260000</v>
          </cell>
          <cell r="V214">
            <v>-1155000</v>
          </cell>
          <cell r="W214">
            <v>-0.57362566032383988</v>
          </cell>
          <cell r="X214">
            <v>-0.52320928129290134</v>
          </cell>
          <cell r="Y214">
            <v>0</v>
          </cell>
          <cell r="Z214">
            <v>105000</v>
          </cell>
          <cell r="AC214">
            <v>105000</v>
          </cell>
          <cell r="AD214">
            <v>9.5670313513438092</v>
          </cell>
        </row>
        <row r="215">
          <cell r="H215" t="str">
            <v>Station Casinos 7% 12/31/49 Conv Pref</v>
          </cell>
          <cell r="I215" t="str">
            <v>LONG</v>
          </cell>
          <cell r="J215" t="str">
            <v>Paul Reeder</v>
          </cell>
          <cell r="K215">
            <v>32.75</v>
          </cell>
          <cell r="L215">
            <v>33.375</v>
          </cell>
          <cell r="Q215">
            <v>190000</v>
          </cell>
          <cell r="R215">
            <v>190000</v>
          </cell>
          <cell r="S215">
            <v>6303658</v>
          </cell>
          <cell r="T215">
            <v>6303658</v>
          </cell>
          <cell r="U215">
            <v>6222500</v>
          </cell>
          <cell r="V215">
            <v>6341250</v>
          </cell>
          <cell r="W215">
            <v>2.8328457709246773</v>
          </cell>
          <cell r="X215">
            <v>2.8725548528126499</v>
          </cell>
          <cell r="Y215">
            <v>0</v>
          </cell>
          <cell r="Z215">
            <v>118750</v>
          </cell>
          <cell r="AC215">
            <v>118750</v>
          </cell>
          <cell r="AD215">
            <v>10.819856885448356</v>
          </cell>
        </row>
        <row r="216">
          <cell r="H216" t="str">
            <v>Station Casinos $5 1/8 5/17/00 Swap</v>
          </cell>
          <cell r="I216" t="str">
            <v>LONG</v>
          </cell>
          <cell r="J216" t="str">
            <v>Paul Reeder</v>
          </cell>
          <cell r="K216">
            <v>6.0625</v>
          </cell>
          <cell r="L216">
            <v>6</v>
          </cell>
          <cell r="Q216">
            <v>2615000</v>
          </cell>
          <cell r="R216">
            <v>2615000</v>
          </cell>
          <cell r="S216">
            <v>13401875</v>
          </cell>
          <cell r="T216">
            <v>13401875</v>
          </cell>
          <cell r="U216">
            <v>15853437.5</v>
          </cell>
          <cell r="V216">
            <v>15690000</v>
          </cell>
          <cell r="W216">
            <v>7.2174115510636714</v>
          </cell>
          <cell r="X216">
            <v>7.1074923147061657</v>
          </cell>
          <cell r="Y216">
            <v>0</v>
          </cell>
          <cell r="Z216">
            <v>-163437.5</v>
          </cell>
          <cell r="AC216">
            <v>-163437.5</v>
          </cell>
          <cell r="AD216">
            <v>-14.891539871288131</v>
          </cell>
        </row>
        <row r="217">
          <cell r="H217" t="str">
            <v>Systemsoft Corp.</v>
          </cell>
          <cell r="I217" t="str">
            <v>LONG</v>
          </cell>
          <cell r="J217" t="str">
            <v>Bart Epker</v>
          </cell>
          <cell r="K217">
            <v>0.3125</v>
          </cell>
          <cell r="L217">
            <v>0.375</v>
          </cell>
          <cell r="Q217">
            <v>60000</v>
          </cell>
          <cell r="R217">
            <v>60000</v>
          </cell>
          <cell r="S217">
            <v>649750</v>
          </cell>
          <cell r="T217">
            <v>649750</v>
          </cell>
          <cell r="U217">
            <v>18750</v>
          </cell>
          <cell r="V217">
            <v>22500</v>
          </cell>
          <cell r="W217">
            <v>8.536096135771427E-3</v>
          </cell>
          <cell r="X217">
            <v>1.0192388596614961E-2</v>
          </cell>
          <cell r="Y217">
            <v>0</v>
          </cell>
          <cell r="Z217">
            <v>3750</v>
          </cell>
          <cell r="AC217">
            <v>3750</v>
          </cell>
          <cell r="AD217">
            <v>0.34167969111942176</v>
          </cell>
        </row>
        <row r="218">
          <cell r="H218" t="str">
            <v>Systemsoft Corp.</v>
          </cell>
          <cell r="I218" t="str">
            <v>SHORT</v>
          </cell>
          <cell r="J218" t="str">
            <v>Bart Epker</v>
          </cell>
          <cell r="K218">
            <v>0.3125</v>
          </cell>
          <cell r="L218">
            <v>0.375</v>
          </cell>
          <cell r="Q218">
            <v>-60000</v>
          </cell>
          <cell r="R218">
            <v>-60000</v>
          </cell>
          <cell r="S218">
            <v>-1932513.94</v>
          </cell>
          <cell r="T218">
            <v>-1932513.94</v>
          </cell>
          <cell r="U218">
            <v>-18750</v>
          </cell>
          <cell r="V218">
            <v>-22500</v>
          </cell>
          <cell r="W218">
            <v>-8.536096135771427E-3</v>
          </cell>
          <cell r="X218">
            <v>-1.0192388596614961E-2</v>
          </cell>
          <cell r="Y218">
            <v>0</v>
          </cell>
          <cell r="Z218">
            <v>-3750</v>
          </cell>
          <cell r="AC218">
            <v>-3750</v>
          </cell>
          <cell r="AD218">
            <v>-0.34167969111942176</v>
          </cell>
        </row>
        <row r="219">
          <cell r="H219" t="str">
            <v>Tech Chemicals &amp; Products Inc.</v>
          </cell>
          <cell r="I219" t="str">
            <v>SHORT</v>
          </cell>
          <cell r="J219" t="str">
            <v>Bart Epker</v>
          </cell>
          <cell r="K219">
            <v>3.5625</v>
          </cell>
          <cell r="L219">
            <v>3.75</v>
          </cell>
          <cell r="Q219">
            <v>-35500</v>
          </cell>
          <cell r="R219">
            <v>-35500</v>
          </cell>
          <cell r="S219">
            <v>-450204.95</v>
          </cell>
          <cell r="T219">
            <v>-450204.95</v>
          </cell>
          <cell r="U219">
            <v>-126468.75</v>
          </cell>
          <cell r="V219">
            <v>-133125</v>
          </cell>
          <cell r="W219">
            <v>-5.7575968435778273E-2</v>
          </cell>
          <cell r="X219">
            <v>-6.0304965863305179E-2</v>
          </cell>
          <cell r="Y219">
            <v>0</v>
          </cell>
          <cell r="Z219">
            <v>-6656.25</v>
          </cell>
          <cell r="AC219">
            <v>-6656.25</v>
          </cell>
          <cell r="AD219">
            <v>-0.60648145173697365</v>
          </cell>
        </row>
        <row r="220">
          <cell r="H220" t="str">
            <v>THQ Inc.</v>
          </cell>
          <cell r="I220" t="str">
            <v>LONG</v>
          </cell>
          <cell r="J220" t="str">
            <v>Paul Reeder</v>
          </cell>
          <cell r="K220">
            <v>20</v>
          </cell>
          <cell r="L220">
            <v>21.5625</v>
          </cell>
          <cell r="Q220">
            <v>22500</v>
          </cell>
          <cell r="R220">
            <v>22500</v>
          </cell>
          <cell r="S220">
            <v>271875</v>
          </cell>
          <cell r="T220">
            <v>271875</v>
          </cell>
          <cell r="U220">
            <v>450000</v>
          </cell>
          <cell r="V220">
            <v>485156.25</v>
          </cell>
          <cell r="W220">
            <v>0.20486630725851424</v>
          </cell>
          <cell r="X220">
            <v>0.21977337911451006</v>
          </cell>
          <cell r="Y220">
            <v>0</v>
          </cell>
          <cell r="Z220">
            <v>35156.25</v>
          </cell>
          <cell r="AC220">
            <v>35156.25</v>
          </cell>
          <cell r="AD220">
            <v>3.2032471042445789</v>
          </cell>
        </row>
        <row r="221">
          <cell r="H221" t="str">
            <v>THQ Inc.</v>
          </cell>
          <cell r="I221" t="str">
            <v>SHORT</v>
          </cell>
          <cell r="J221" t="str">
            <v>Paul Reeder</v>
          </cell>
          <cell r="K221">
            <v>20</v>
          </cell>
          <cell r="L221">
            <v>21.5625</v>
          </cell>
          <cell r="Q221">
            <v>-1413500</v>
          </cell>
          <cell r="R221">
            <v>-1413500</v>
          </cell>
          <cell r="S221">
            <v>-25191343.02999999</v>
          </cell>
          <cell r="T221">
            <v>-25191343.02999999</v>
          </cell>
          <cell r="U221">
            <v>-28270000</v>
          </cell>
          <cell r="V221">
            <v>-30478593.75</v>
          </cell>
          <cell r="W221">
            <v>-12.87015668044044</v>
          </cell>
          <cell r="X221">
            <v>-13.806652061260444</v>
          </cell>
          <cell r="Y221">
            <v>0</v>
          </cell>
          <cell r="Z221">
            <v>-2208593.75</v>
          </cell>
          <cell r="AC221">
            <v>-2208593.75</v>
          </cell>
          <cell r="AD221">
            <v>-201.23510141554277</v>
          </cell>
        </row>
        <row r="222">
          <cell r="H222" t="str">
            <v>Stratosphere (Rights)</v>
          </cell>
          <cell r="I222" t="str">
            <v>SHORT</v>
          </cell>
          <cell r="J222" t="str">
            <v>Rick Downs</v>
          </cell>
          <cell r="K222">
            <v>0.01</v>
          </cell>
          <cell r="L222">
            <v>0.01</v>
          </cell>
          <cell r="Q222">
            <v>-153100</v>
          </cell>
          <cell r="R222">
            <v>-153100</v>
          </cell>
          <cell r="S222">
            <v>-1568205.3</v>
          </cell>
          <cell r="T222">
            <v>-1568205.3</v>
          </cell>
          <cell r="U222">
            <v>-1531</v>
          </cell>
          <cell r="V222">
            <v>-1531</v>
          </cell>
          <cell r="W222">
            <v>-6.9700070313952287E-4</v>
          </cell>
          <cell r="X222">
            <v>-6.9353541961855573E-4</v>
          </cell>
          <cell r="Y222">
            <v>0</v>
          </cell>
          <cell r="Z222">
            <v>0</v>
          </cell>
          <cell r="AC222">
            <v>0</v>
          </cell>
          <cell r="AD222">
            <v>0</v>
          </cell>
        </row>
        <row r="223">
          <cell r="H223" t="str">
            <v>Top Source Technology, Inc.</v>
          </cell>
          <cell r="I223" t="str">
            <v>LONG</v>
          </cell>
          <cell r="J223" t="str">
            <v>Bart Epker</v>
          </cell>
          <cell r="K223">
            <v>0.8125</v>
          </cell>
          <cell r="L223">
            <v>0.8125</v>
          </cell>
          <cell r="Q223">
            <v>348300</v>
          </cell>
          <cell r="R223">
            <v>348300</v>
          </cell>
          <cell r="S223">
            <v>632932.42000000004</v>
          </cell>
          <cell r="T223">
            <v>632932.42000000004</v>
          </cell>
          <cell r="U223">
            <v>282993.75</v>
          </cell>
          <cell r="V223">
            <v>282993.75</v>
          </cell>
          <cell r="W223">
            <v>0.12883529897719814</v>
          </cell>
          <cell r="X223">
            <v>0.12819476757392465</v>
          </cell>
          <cell r="Y223">
            <v>0</v>
          </cell>
          <cell r="Z223">
            <v>0</v>
          </cell>
          <cell r="AC223">
            <v>0</v>
          </cell>
          <cell r="AD223">
            <v>0</v>
          </cell>
        </row>
        <row r="224">
          <cell r="H224" t="str">
            <v>Top Source Technology, Inc.</v>
          </cell>
          <cell r="I224" t="str">
            <v>SHORT</v>
          </cell>
          <cell r="J224" t="str">
            <v>Bart Epker</v>
          </cell>
          <cell r="K224">
            <v>0.8125</v>
          </cell>
          <cell r="L224">
            <v>0.8125</v>
          </cell>
          <cell r="Q224">
            <v>-348300</v>
          </cell>
          <cell r="R224">
            <v>-348300</v>
          </cell>
          <cell r="S224">
            <v>-2260231.9900000002</v>
          </cell>
          <cell r="T224">
            <v>-2260231.9900000002</v>
          </cell>
          <cell r="U224">
            <v>-282993.75</v>
          </cell>
          <cell r="V224">
            <v>-282993.75</v>
          </cell>
          <cell r="W224">
            <v>-0.12883529897719814</v>
          </cell>
          <cell r="X224">
            <v>-0.12819476757392465</v>
          </cell>
          <cell r="Y224">
            <v>0</v>
          </cell>
          <cell r="Z224">
            <v>0</v>
          </cell>
          <cell r="AC224">
            <v>0</v>
          </cell>
          <cell r="AD224">
            <v>0</v>
          </cell>
        </row>
        <row r="225">
          <cell r="H225" t="str">
            <v>TCI Satellite Entertainment</v>
          </cell>
          <cell r="I225" t="str">
            <v>LONG</v>
          </cell>
          <cell r="J225" t="str">
            <v>Ed Shapiro</v>
          </cell>
          <cell r="K225">
            <v>1.5625</v>
          </cell>
          <cell r="L225">
            <v>1.625</v>
          </cell>
          <cell r="Q225">
            <v>437200</v>
          </cell>
          <cell r="R225">
            <v>437200</v>
          </cell>
          <cell r="S225">
            <v>2263069.36</v>
          </cell>
          <cell r="T225">
            <v>2263069.36</v>
          </cell>
          <cell r="U225">
            <v>683125</v>
          </cell>
          <cell r="V225">
            <v>710450</v>
          </cell>
          <cell r="W225">
            <v>0.31099843587993897</v>
          </cell>
          <cell r="X225">
            <v>0.3218303323762266</v>
          </cell>
          <cell r="Y225">
            <v>0</v>
          </cell>
          <cell r="Z225">
            <v>27325</v>
          </cell>
          <cell r="AC225">
            <v>27325</v>
          </cell>
          <cell r="AD225">
            <v>2.4897060159568536</v>
          </cell>
        </row>
        <row r="226">
          <cell r="H226" t="str">
            <v>TCI Satellite Entertainment</v>
          </cell>
          <cell r="I226" t="str">
            <v>SHORT</v>
          </cell>
          <cell r="J226" t="str">
            <v>Ed Shapiro</v>
          </cell>
          <cell r="K226">
            <v>1.5625</v>
          </cell>
          <cell r="L226">
            <v>1.625</v>
          </cell>
          <cell r="Q226">
            <v>-437200</v>
          </cell>
          <cell r="R226">
            <v>-437200</v>
          </cell>
          <cell r="S226">
            <v>-3630232.89</v>
          </cell>
          <cell r="T226">
            <v>-3630232.89</v>
          </cell>
          <cell r="U226">
            <v>-683125</v>
          </cell>
          <cell r="V226">
            <v>-710450</v>
          </cell>
          <cell r="W226">
            <v>-0.31099843587993897</v>
          </cell>
          <cell r="X226">
            <v>-0.3218303323762266</v>
          </cell>
          <cell r="Y226">
            <v>0</v>
          </cell>
          <cell r="Z226">
            <v>-27325</v>
          </cell>
          <cell r="AC226">
            <v>-27325</v>
          </cell>
          <cell r="AD226">
            <v>-2.4897060159568536</v>
          </cell>
        </row>
        <row r="227">
          <cell r="H227" t="str">
            <v>Sabre Group</v>
          </cell>
          <cell r="I227" t="str">
            <v>LONG</v>
          </cell>
          <cell r="J227" t="str">
            <v>Paul Reeder</v>
          </cell>
          <cell r="K227">
            <v>39.5</v>
          </cell>
          <cell r="L227">
            <v>37.6875</v>
          </cell>
          <cell r="Q227">
            <v>330000</v>
          </cell>
          <cell r="R227">
            <v>330000</v>
          </cell>
          <cell r="S227">
            <v>9533635.3599999994</v>
          </cell>
          <cell r="T227">
            <v>9533635.3599999994</v>
          </cell>
          <cell r="U227">
            <v>13035000</v>
          </cell>
          <cell r="V227">
            <v>12436875</v>
          </cell>
          <cell r="W227">
            <v>5.9342940335882961</v>
          </cell>
          <cell r="X227">
            <v>5.6338427967789189</v>
          </cell>
          <cell r="Y227">
            <v>0</v>
          </cell>
          <cell r="Z227">
            <v>-598125</v>
          </cell>
          <cell r="AC227">
            <v>-598125</v>
          </cell>
          <cell r="AD227">
            <v>-54.497910733547769</v>
          </cell>
        </row>
        <row r="228">
          <cell r="H228" t="str">
            <v>Universal Health Services</v>
          </cell>
          <cell r="I228" t="str">
            <v>LONG</v>
          </cell>
          <cell r="J228" t="str">
            <v>Bart Epker</v>
          </cell>
          <cell r="K228">
            <v>50.4375</v>
          </cell>
          <cell r="L228">
            <v>51.3125</v>
          </cell>
          <cell r="Q228">
            <v>203000</v>
          </cell>
          <cell r="R228">
            <v>203000</v>
          </cell>
          <cell r="S228">
            <v>2933822.45</v>
          </cell>
          <cell r="T228">
            <v>2933822.45</v>
          </cell>
          <cell r="U228">
            <v>10238812.5</v>
          </cell>
          <cell r="V228">
            <v>10416437.5</v>
          </cell>
          <cell r="W228">
            <v>4.6613060168607028</v>
          </cell>
          <cell r="X228">
            <v>4.7185946129934413</v>
          </cell>
          <cell r="Y228">
            <v>0</v>
          </cell>
          <cell r="Z228">
            <v>177625</v>
          </cell>
          <cell r="AA228">
            <v>195784.5</v>
          </cell>
          <cell r="AC228">
            <v>177625</v>
          </cell>
          <cell r="AD228">
            <v>16.184228036023278</v>
          </cell>
        </row>
        <row r="229">
          <cell r="H229" t="str">
            <v>Universal Health Services</v>
          </cell>
          <cell r="I229" t="str">
            <v>SHORT</v>
          </cell>
          <cell r="J229" t="str">
            <v>Bart Epker</v>
          </cell>
          <cell r="K229">
            <v>50.4375</v>
          </cell>
          <cell r="L229">
            <v>51.3125</v>
          </cell>
          <cell r="Q229">
            <v>-203000</v>
          </cell>
          <cell r="R229">
            <v>-203000</v>
          </cell>
          <cell r="S229">
            <v>-8279469.8099999996</v>
          </cell>
          <cell r="T229">
            <v>-8279469.8099999996</v>
          </cell>
          <cell r="U229">
            <v>-10238812.5</v>
          </cell>
          <cell r="V229">
            <v>-10416437.5</v>
          </cell>
          <cell r="W229">
            <v>-4.6613060168607028</v>
          </cell>
          <cell r="X229">
            <v>-4.7185946129934413</v>
          </cell>
          <cell r="Y229">
            <v>0</v>
          </cell>
          <cell r="Z229">
            <v>-177625</v>
          </cell>
          <cell r="AC229">
            <v>-177625</v>
          </cell>
          <cell r="AD229">
            <v>-16.184228036023278</v>
          </cell>
        </row>
        <row r="230">
          <cell r="H230" t="str">
            <v>United States Satellite Broadcasting</v>
          </cell>
          <cell r="I230" t="str">
            <v>LONG</v>
          </cell>
          <cell r="J230" t="str">
            <v>Ed Shapiro</v>
          </cell>
          <cell r="K230">
            <v>7.0625</v>
          </cell>
          <cell r="L230">
            <v>7</v>
          </cell>
          <cell r="Q230">
            <v>1450000</v>
          </cell>
          <cell r="R230">
            <v>1450000</v>
          </cell>
          <cell r="S230">
            <v>11887786.01</v>
          </cell>
          <cell r="T230">
            <v>11887786.01</v>
          </cell>
          <cell r="U230">
            <v>10240625</v>
          </cell>
          <cell r="V230">
            <v>10150000</v>
          </cell>
          <cell r="W230">
            <v>4.6621311728204944</v>
          </cell>
          <cell r="X230">
            <v>4.5978997446951935</v>
          </cell>
          <cell r="Y230">
            <v>0</v>
          </cell>
          <cell r="Z230">
            <v>-90625</v>
          </cell>
          <cell r="AC230">
            <v>-90625</v>
          </cell>
          <cell r="AD230">
            <v>-8.2572592020526923</v>
          </cell>
        </row>
        <row r="231">
          <cell r="H231" t="str">
            <v>Univision</v>
          </cell>
          <cell r="I231" t="str">
            <v>LONG</v>
          </cell>
          <cell r="J231" t="str">
            <v>Ed Shapiro</v>
          </cell>
          <cell r="K231">
            <v>29</v>
          </cell>
          <cell r="L231">
            <v>29.5</v>
          </cell>
          <cell r="Q231">
            <v>175000</v>
          </cell>
          <cell r="R231">
            <v>175000</v>
          </cell>
          <cell r="S231">
            <v>4951888.8499999996</v>
          </cell>
          <cell r="T231">
            <v>4951888.8499999996</v>
          </cell>
          <cell r="U231">
            <v>5075000</v>
          </cell>
          <cell r="V231">
            <v>5162500</v>
          </cell>
          <cell r="W231">
            <v>2.3104366874154665</v>
          </cell>
          <cell r="X231">
            <v>2.3385869391122105</v>
          </cell>
          <cell r="Y231">
            <v>0</v>
          </cell>
          <cell r="Z231">
            <v>87500</v>
          </cell>
          <cell r="AC231">
            <v>87500</v>
          </cell>
          <cell r="AD231">
            <v>7.9725261261198419</v>
          </cell>
        </row>
        <row r="232">
          <cell r="H232" t="str">
            <v>Viasoft</v>
          </cell>
          <cell r="I232" t="str">
            <v>LONG</v>
          </cell>
          <cell r="J232" t="str">
            <v>Bart Epker</v>
          </cell>
          <cell r="K232">
            <v>6</v>
          </cell>
          <cell r="L232">
            <v>6.125</v>
          </cell>
          <cell r="Q232">
            <v>24200</v>
          </cell>
          <cell r="R232">
            <v>24200</v>
          </cell>
          <cell r="S232">
            <v>386927.75</v>
          </cell>
          <cell r="T232">
            <v>386927.75</v>
          </cell>
          <cell r="U232">
            <v>145200</v>
          </cell>
          <cell r="V232">
            <v>148225</v>
          </cell>
          <cell r="W232">
            <v>6.6103528475413925E-2</v>
          </cell>
          <cell r="X232">
            <v>6.7145191099255666E-2</v>
          </cell>
          <cell r="Y232">
            <v>0</v>
          </cell>
          <cell r="Z232">
            <v>3025</v>
          </cell>
          <cell r="AC232">
            <v>3025</v>
          </cell>
          <cell r="AD232">
            <v>0.27562161750300024</v>
          </cell>
        </row>
        <row r="233">
          <cell r="H233" t="str">
            <v>Viasoft</v>
          </cell>
          <cell r="I233" t="str">
            <v>SHORT</v>
          </cell>
          <cell r="J233" t="str">
            <v>Bart Epker</v>
          </cell>
          <cell r="K233">
            <v>6</v>
          </cell>
          <cell r="L233">
            <v>6.125</v>
          </cell>
          <cell r="Q233">
            <v>-24200</v>
          </cell>
          <cell r="R233">
            <v>-24200</v>
          </cell>
          <cell r="S233">
            <v>-769024.92</v>
          </cell>
          <cell r="T233">
            <v>-769024.92</v>
          </cell>
          <cell r="U233">
            <v>-145200</v>
          </cell>
          <cell r="V233">
            <v>-148225</v>
          </cell>
          <cell r="W233">
            <v>-6.6103528475413925E-2</v>
          </cell>
          <cell r="X233">
            <v>-6.7145191099255666E-2</v>
          </cell>
          <cell r="Y233">
            <v>0</v>
          </cell>
          <cell r="Z233">
            <v>-3025</v>
          </cell>
          <cell r="AC233">
            <v>-3025</v>
          </cell>
          <cell r="AD233">
            <v>-0.27562161750300024</v>
          </cell>
        </row>
        <row r="234">
          <cell r="H234" t="str">
            <v>Wang</v>
          </cell>
          <cell r="I234" t="str">
            <v>LONG</v>
          </cell>
          <cell r="J234" t="str">
            <v>Bart Epker</v>
          </cell>
          <cell r="K234">
            <v>20.625</v>
          </cell>
          <cell r="L234">
            <v>21.375</v>
          </cell>
          <cell r="Q234">
            <v>534482</v>
          </cell>
          <cell r="R234">
            <v>534482</v>
          </cell>
          <cell r="S234">
            <v>11290358.620000001</v>
          </cell>
          <cell r="T234">
            <v>11290358.620000001</v>
          </cell>
          <cell r="U234">
            <v>11023691.25</v>
          </cell>
          <cell r="V234">
            <v>11424552.75</v>
          </cell>
          <cell r="W234">
            <v>5.0186287083233223</v>
          </cell>
          <cell r="X234">
            <v>5.1752658298011598</v>
          </cell>
          <cell r="Y234">
            <v>0</v>
          </cell>
          <cell r="Z234">
            <v>400861.5</v>
          </cell>
          <cell r="AC234">
            <v>400861.5</v>
          </cell>
          <cell r="AD234">
            <v>36.524328933778158</v>
          </cell>
        </row>
        <row r="235">
          <cell r="H235" t="str">
            <v>Wang 4.75% of 99 (bankruptcy, chf)</v>
          </cell>
          <cell r="I235" t="str">
            <v>LONG</v>
          </cell>
          <cell r="J235" t="str">
            <v>Bart Epker</v>
          </cell>
          <cell r="K235">
            <v>312.28813559322032</v>
          </cell>
          <cell r="L235">
            <v>323.64406779661016</v>
          </cell>
          <cell r="Q235">
            <v>4999</v>
          </cell>
          <cell r="R235">
            <v>4999</v>
          </cell>
          <cell r="S235">
            <v>1674965</v>
          </cell>
          <cell r="T235">
            <v>1674965</v>
          </cell>
          <cell r="U235">
            <v>1561128.3898305083</v>
          </cell>
          <cell r="V235">
            <v>1617896.6949152541</v>
          </cell>
          <cell r="W235">
            <v>0.71071690751334771</v>
          </cell>
          <cell r="X235">
            <v>0.7328991921669008</v>
          </cell>
          <cell r="Y235">
            <v>0</v>
          </cell>
          <cell r="Z235">
            <v>56768.305084745865</v>
          </cell>
          <cell r="AC235">
            <v>56768.305084745865</v>
          </cell>
          <cell r="AD235">
            <v>5.1724205191277512</v>
          </cell>
        </row>
        <row r="236">
          <cell r="H236" t="str">
            <v>Wang 4.75% of 00 (bankruptcy chf)</v>
          </cell>
          <cell r="I236" t="str">
            <v>LONG</v>
          </cell>
          <cell r="J236" t="str">
            <v>Bart Epker</v>
          </cell>
          <cell r="K236">
            <v>305.24067796610171</v>
          </cell>
          <cell r="L236">
            <v>316.34033898305086</v>
          </cell>
          <cell r="Q236">
            <v>5184</v>
          </cell>
          <cell r="R236">
            <v>5184</v>
          </cell>
          <cell r="S236">
            <v>1697748.96</v>
          </cell>
          <cell r="T236">
            <v>1697748.96</v>
          </cell>
          <cell r="U236">
            <v>1582367.6745762713</v>
          </cell>
          <cell r="V236">
            <v>1639908.3172881356</v>
          </cell>
          <cell r="W236">
            <v>0.7203862715904068</v>
          </cell>
          <cell r="X236">
            <v>0.74287034811651653</v>
          </cell>
          <cell r="Y236">
            <v>0</v>
          </cell>
          <cell r="Z236">
            <v>57540.642711864319</v>
          </cell>
          <cell r="AC236">
            <v>57540.642711864319</v>
          </cell>
          <cell r="AD236">
            <v>5.2427917409607483</v>
          </cell>
        </row>
        <row r="237">
          <cell r="H237" t="str">
            <v>Wang Trade Credits</v>
          </cell>
          <cell r="I237" t="str">
            <v>LONG</v>
          </cell>
          <cell r="J237" t="str">
            <v>Bart Epker</v>
          </cell>
          <cell r="K237">
            <v>9.1999999999999998E-2</v>
          </cell>
          <cell r="L237">
            <v>9.1999999999999998E-2</v>
          </cell>
          <cell r="Q237">
            <v>0.41000000014901161</v>
          </cell>
          <cell r="R237">
            <v>0.41000000014901161</v>
          </cell>
          <cell r="S237">
            <v>3.0000000027939677E-2</v>
          </cell>
          <cell r="T237">
            <v>3.0000000027939677E-2</v>
          </cell>
          <cell r="U237">
            <v>3.7720000013709065E-2</v>
          </cell>
          <cell r="V237">
            <v>3.7720000013709065E-2</v>
          </cell>
          <cell r="W237">
            <v>1.7172349139110407E-8</v>
          </cell>
          <cell r="X237">
            <v>1.7086973244624198E-8</v>
          </cell>
          <cell r="Y237">
            <v>0</v>
          </cell>
          <cell r="Z237">
            <v>0</v>
          </cell>
          <cell r="AC237">
            <v>0</v>
          </cell>
          <cell r="AD237">
            <v>0</v>
          </cell>
        </row>
        <row r="238">
          <cell r="H238" t="str">
            <v>Websecure</v>
          </cell>
          <cell r="I238" t="str">
            <v>LONG</v>
          </cell>
          <cell r="J238" t="str">
            <v>Bart Epker</v>
          </cell>
          <cell r="K238">
            <v>0.01</v>
          </cell>
          <cell r="L238">
            <v>0.01</v>
          </cell>
          <cell r="Q238">
            <v>2000</v>
          </cell>
          <cell r="R238">
            <v>2000</v>
          </cell>
          <cell r="S238">
            <v>7912.5</v>
          </cell>
          <cell r="T238">
            <v>7912.5</v>
          </cell>
          <cell r="U238">
            <v>20</v>
          </cell>
          <cell r="V238">
            <v>20</v>
          </cell>
          <cell r="W238">
            <v>9.1051692114895231E-6</v>
          </cell>
          <cell r="X238">
            <v>9.0599009747688541E-6</v>
          </cell>
          <cell r="Y238">
            <v>0</v>
          </cell>
          <cell r="Z238">
            <v>0</v>
          </cell>
          <cell r="AC238">
            <v>0</v>
          </cell>
          <cell r="AD238">
            <v>0</v>
          </cell>
        </row>
        <row r="239">
          <cell r="H239" t="str">
            <v>Websecure</v>
          </cell>
          <cell r="I239" t="str">
            <v>SHORT</v>
          </cell>
          <cell r="J239" t="str">
            <v>Bart Epker</v>
          </cell>
          <cell r="K239">
            <v>0.01</v>
          </cell>
          <cell r="L239">
            <v>0.01</v>
          </cell>
          <cell r="Q239">
            <v>-2000</v>
          </cell>
          <cell r="R239">
            <v>-2000</v>
          </cell>
          <cell r="S239">
            <v>-37148.75</v>
          </cell>
          <cell r="T239">
            <v>-37148.75</v>
          </cell>
          <cell r="U239">
            <v>-20</v>
          </cell>
          <cell r="V239">
            <v>-20</v>
          </cell>
          <cell r="W239">
            <v>-9.1051692114895231E-6</v>
          </cell>
          <cell r="X239">
            <v>-9.0599009747688541E-6</v>
          </cell>
          <cell r="Y239">
            <v>0</v>
          </cell>
          <cell r="Z239">
            <v>0</v>
          </cell>
          <cell r="AC239">
            <v>0</v>
          </cell>
          <cell r="AD239">
            <v>0</v>
          </cell>
        </row>
        <row r="240">
          <cell r="H240" t="str">
            <v>Western Pacific Airlines</v>
          </cell>
          <cell r="I240" t="str">
            <v>SHORT</v>
          </cell>
          <cell r="J240" t="str">
            <v>Paul Reeder</v>
          </cell>
          <cell r="K240">
            <v>0.01</v>
          </cell>
          <cell r="L240">
            <v>0.01</v>
          </cell>
          <cell r="Q240">
            <v>-169700</v>
          </cell>
          <cell r="R240">
            <v>-169700</v>
          </cell>
          <cell r="S240">
            <v>-2454546.15</v>
          </cell>
          <cell r="T240">
            <v>-2454546.15</v>
          </cell>
          <cell r="U240">
            <v>-1697</v>
          </cell>
          <cell r="V240">
            <v>-1697</v>
          </cell>
          <cell r="W240">
            <v>-7.72573607594886E-4</v>
          </cell>
          <cell r="X240">
            <v>-7.6873259770913723E-4</v>
          </cell>
          <cell r="Y240">
            <v>0</v>
          </cell>
          <cell r="Z240">
            <v>0</v>
          </cell>
          <cell r="AC240">
            <v>0</v>
          </cell>
          <cell r="AD240">
            <v>0</v>
          </cell>
        </row>
        <row r="241">
          <cell r="H241" t="str">
            <v>LHSPF Nov 1998 50 Calls</v>
          </cell>
          <cell r="I241" t="str">
            <v>SHORT</v>
          </cell>
          <cell r="J241" t="str">
            <v>Bart Epker</v>
          </cell>
          <cell r="K241">
            <v>0.6875</v>
          </cell>
          <cell r="L241">
            <v>0.6875</v>
          </cell>
          <cell r="Q241">
            <v>-1000</v>
          </cell>
          <cell r="R241">
            <v>-1000</v>
          </cell>
          <cell r="S241">
            <v>-296990</v>
          </cell>
          <cell r="T241">
            <v>-296990</v>
          </cell>
          <cell r="U241">
            <v>-68750</v>
          </cell>
          <cell r="V241">
            <v>-68750</v>
          </cell>
          <cell r="W241">
            <v>-3.1299019164495234E-2</v>
          </cell>
          <cell r="X241">
            <v>-3.1143409600767932E-2</v>
          </cell>
          <cell r="Y241">
            <v>0</v>
          </cell>
          <cell r="Z241">
            <v>0</v>
          </cell>
          <cell r="AC241">
            <v>0</v>
          </cell>
          <cell r="AD241">
            <v>0</v>
          </cell>
        </row>
        <row r="242">
          <cell r="H242" t="str">
            <v>MISCELLANEOUS INCOME</v>
          </cell>
          <cell r="I242" t="str">
            <v>OTHER</v>
          </cell>
          <cell r="J242" t="str">
            <v>Bart Epker</v>
          </cell>
          <cell r="K242">
            <v>1E-3</v>
          </cell>
          <cell r="L242">
            <v>1E-3</v>
          </cell>
          <cell r="O242">
            <v>36098</v>
          </cell>
          <cell r="P242">
            <v>36098</v>
          </cell>
          <cell r="Q242">
            <v>2000</v>
          </cell>
          <cell r="R242">
            <v>2000</v>
          </cell>
          <cell r="S242">
            <v>7912.5</v>
          </cell>
          <cell r="T242">
            <v>7912.5</v>
          </cell>
          <cell r="U242">
            <v>2</v>
          </cell>
          <cell r="V242">
            <v>2</v>
          </cell>
          <cell r="W242">
            <v>0</v>
          </cell>
          <cell r="X242">
            <v>0</v>
          </cell>
          <cell r="Y242">
            <v>-6</v>
          </cell>
          <cell r="Z242">
            <v>0</v>
          </cell>
          <cell r="AB242">
            <v>6</v>
          </cell>
          <cell r="AC242">
            <v>6</v>
          </cell>
          <cell r="AD242">
            <v>5.4668750579107484E-4</v>
          </cell>
          <cell r="AL242" t="str">
            <v>USD</v>
          </cell>
          <cell r="AM242" t="str">
            <v>STK</v>
          </cell>
        </row>
        <row r="243">
          <cell r="H243" t="str">
            <v>Websecure</v>
          </cell>
          <cell r="I243" t="str">
            <v>SHORT</v>
          </cell>
          <cell r="J243" t="str">
            <v>Bart Epker</v>
          </cell>
          <cell r="K243">
            <v>1E-3</v>
          </cell>
          <cell r="L243">
            <v>1E-3</v>
          </cell>
          <cell r="Q243">
            <v>-2000</v>
          </cell>
          <cell r="R243">
            <v>-2000</v>
          </cell>
          <cell r="S243">
            <v>-37148.75</v>
          </cell>
          <cell r="T243">
            <v>-37148.75</v>
          </cell>
          <cell r="U243">
            <v>-2</v>
          </cell>
          <cell r="V243">
            <v>-2</v>
          </cell>
          <cell r="W243">
            <v>-5.3502024720707587E-7</v>
          </cell>
          <cell r="X243">
            <v>-5.3003495446468245E-7</v>
          </cell>
          <cell r="Y243">
            <v>0</v>
          </cell>
          <cell r="Z243">
            <v>0</v>
          </cell>
          <cell r="AC243">
            <v>0</v>
          </cell>
          <cell r="AD243">
            <v>0</v>
          </cell>
        </row>
        <row r="244">
          <cell r="H244" t="str">
            <v>Wit Capital</v>
          </cell>
          <cell r="I244" t="str">
            <v>SHORT</v>
          </cell>
          <cell r="J244" t="str">
            <v>Ed Shapiro</v>
          </cell>
          <cell r="K244">
            <v>18.375</v>
          </cell>
          <cell r="L244">
            <v>18.0625</v>
          </cell>
          <cell r="Q244">
            <v>-52800</v>
          </cell>
          <cell r="R244">
            <v>-52800</v>
          </cell>
          <cell r="S244">
            <v>-1866577.65</v>
          </cell>
          <cell r="T244">
            <v>-1866577.65</v>
          </cell>
          <cell r="U244">
            <v>-970200</v>
          </cell>
          <cell r="V244">
            <v>-953700</v>
          </cell>
          <cell r="W244">
            <v>-0.25953832192015247</v>
          </cell>
          <cell r="X244">
            <v>-0.25274716803648384</v>
          </cell>
          <cell r="Y244">
            <v>0</v>
          </cell>
          <cell r="Z244">
            <v>16500</v>
          </cell>
          <cell r="AC244">
            <v>16500</v>
          </cell>
          <cell r="AD244">
            <v>0.46928644673672515</v>
          </cell>
        </row>
        <row r="245">
          <cell r="H245" t="str">
            <v>Western Pacific Airlines</v>
          </cell>
          <cell r="I245" t="str">
            <v>SHORT</v>
          </cell>
          <cell r="J245" t="str">
            <v>Paul Reeder</v>
          </cell>
          <cell r="K245">
            <v>0.03</v>
          </cell>
          <cell r="L245">
            <v>0.03</v>
          </cell>
          <cell r="Q245">
            <v>-169700</v>
          </cell>
          <cell r="R245">
            <v>-169700</v>
          </cell>
          <cell r="S245">
            <v>-2454546.15</v>
          </cell>
          <cell r="T245">
            <v>-2454546.15</v>
          </cell>
          <cell r="U245">
            <v>-5091</v>
          </cell>
          <cell r="V245">
            <v>-5091</v>
          </cell>
          <cell r="W245">
            <v>-1.3618940392656116E-3</v>
          </cell>
          <cell r="X245">
            <v>-1.3492039765898493E-3</v>
          </cell>
          <cell r="Y245">
            <v>0</v>
          </cell>
          <cell r="Z245">
            <v>0</v>
          </cell>
          <cell r="AC245">
            <v>0</v>
          </cell>
          <cell r="AD245">
            <v>0</v>
          </cell>
        </row>
      </sheetData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28515625" customWidth="1"/>
    <col min="2" max="2" width="11.140625" customWidth="1"/>
    <col min="3" max="3" width="10" customWidth="1"/>
    <col min="4" max="4" width="12.140625" customWidth="1"/>
    <col min="5" max="5" width="12.5703125" bestFit="1" customWidth="1"/>
    <col min="6" max="6" width="13.28515625" customWidth="1"/>
    <col min="7" max="7" width="16.5703125" bestFit="1" customWidth="1"/>
    <col min="8" max="10" width="8.140625" customWidth="1"/>
    <col min="11" max="12" width="12.28515625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2" t="s">
        <v>8</v>
      </c>
      <c r="E1" s="2" t="s">
        <v>3</v>
      </c>
      <c r="F1" s="2" t="s">
        <v>9</v>
      </c>
      <c r="G1" s="2" t="s">
        <v>10</v>
      </c>
      <c r="H1" s="2" t="s">
        <v>4</v>
      </c>
      <c r="I1" s="2" t="s">
        <v>5</v>
      </c>
      <c r="J1" s="2" t="s">
        <v>6</v>
      </c>
      <c r="K1" s="2" t="s">
        <v>13</v>
      </c>
      <c r="L1" s="2" t="s">
        <v>15</v>
      </c>
    </row>
    <row r="2" spans="1:12" x14ac:dyDescent="0.25">
      <c r="A2" t="s">
        <v>7</v>
      </c>
      <c r="B2" s="3">
        <v>38748</v>
      </c>
      <c r="C2" s="4">
        <v>41.98</v>
      </c>
      <c r="D2" s="5">
        <v>5247.5</v>
      </c>
      <c r="E2" s="6">
        <v>1020375</v>
      </c>
      <c r="F2" s="4">
        <v>45</v>
      </c>
      <c r="G2" s="7">
        <v>3</v>
      </c>
      <c r="H2">
        <v>0</v>
      </c>
      <c r="I2">
        <v>1</v>
      </c>
      <c r="J2">
        <v>0</v>
      </c>
    </row>
    <row r="3" spans="1:12" x14ac:dyDescent="0.25">
      <c r="A3" t="s">
        <v>7</v>
      </c>
      <c r="B3" s="3">
        <v>38776</v>
      </c>
      <c r="C3" s="4">
        <v>35.47</v>
      </c>
      <c r="D3" s="5">
        <v>4433.75</v>
      </c>
      <c r="E3" s="6">
        <v>58270035</v>
      </c>
      <c r="F3" s="4">
        <v>41.25</v>
      </c>
      <c r="G3" s="7">
        <v>3.25</v>
      </c>
      <c r="H3">
        <v>3</v>
      </c>
      <c r="I3">
        <v>3</v>
      </c>
      <c r="J3">
        <v>2</v>
      </c>
      <c r="K3" s="35">
        <f>VLOOKUP($B3,StatsData!$A$2:$H$159,4,0)</f>
        <v>-0.1550738446879466</v>
      </c>
      <c r="L3" s="35">
        <f>VLOOKUP($B3,StatsData!$A$2:$H$159,7,0)</f>
        <v>2.7142363243253254E-3</v>
      </c>
    </row>
    <row r="4" spans="1:12" x14ac:dyDescent="0.25">
      <c r="A4" t="s">
        <v>7</v>
      </c>
      <c r="B4" s="3">
        <v>38807</v>
      </c>
      <c r="C4" s="4">
        <v>39.93</v>
      </c>
      <c r="D4" s="5">
        <v>4991.25</v>
      </c>
      <c r="E4" s="6">
        <v>32343660</v>
      </c>
      <c r="F4" s="4">
        <v>41.6</v>
      </c>
      <c r="G4" s="7">
        <v>3.625</v>
      </c>
      <c r="H4">
        <v>4</v>
      </c>
      <c r="I4">
        <v>3</v>
      </c>
      <c r="J4">
        <v>1</v>
      </c>
      <c r="K4" s="35">
        <f>VLOOKUP($B4,StatsData!$A$2:$H$159,4,0)</f>
        <v>0.12574006202424592</v>
      </c>
      <c r="L4" s="35">
        <f>VLOOKUP($B4,StatsData!$A$2:$H$159,7,0)</f>
        <v>1.2448602555591659E-2</v>
      </c>
    </row>
    <row r="5" spans="1:12" x14ac:dyDescent="0.25">
      <c r="A5" t="s">
        <v>7</v>
      </c>
      <c r="B5" s="3">
        <v>38835</v>
      </c>
      <c r="C5" s="4">
        <v>36.01</v>
      </c>
      <c r="D5" s="5">
        <v>3507.6010000000001</v>
      </c>
      <c r="E5" s="6">
        <v>29720100</v>
      </c>
      <c r="F5" s="4">
        <v>41.6</v>
      </c>
      <c r="G5" s="7">
        <v>3.625</v>
      </c>
      <c r="H5">
        <v>4</v>
      </c>
      <c r="I5">
        <v>3</v>
      </c>
      <c r="J5">
        <v>1</v>
      </c>
      <c r="K5" s="35">
        <f>VLOOKUP($B5,StatsData!$A$2:$H$159,4,0)</f>
        <v>-9.8171800651139507E-2</v>
      </c>
      <c r="L5" s="35">
        <f>VLOOKUP($B5,StatsData!$A$2:$H$159,7,0)</f>
        <v>1.3423944535371879E-2</v>
      </c>
    </row>
    <row r="6" spans="1:12" x14ac:dyDescent="0.25">
      <c r="A6" t="s">
        <v>7</v>
      </c>
      <c r="B6" s="3">
        <v>38868</v>
      </c>
      <c r="C6" s="4">
        <v>29.43</v>
      </c>
      <c r="D6" s="5">
        <v>2899.2757999999999</v>
      </c>
      <c r="E6" s="6">
        <v>35663232</v>
      </c>
      <c r="F6" s="4">
        <v>39.5</v>
      </c>
      <c r="G6" s="7">
        <v>3</v>
      </c>
      <c r="H6">
        <v>2</v>
      </c>
      <c r="I6">
        <v>4</v>
      </c>
      <c r="J6">
        <v>2</v>
      </c>
      <c r="K6" s="35">
        <f>VLOOKUP($B6,StatsData!$A$2:$H$159,4,0)</f>
        <v>-0.1827270202721466</v>
      </c>
      <c r="L6" s="35">
        <f>VLOOKUP($B6,StatsData!$A$2:$H$159,7,0)</f>
        <v>-2.8779359912528335E-2</v>
      </c>
    </row>
    <row r="7" spans="1:12" x14ac:dyDescent="0.25">
      <c r="A7" t="s">
        <v>7</v>
      </c>
      <c r="B7" s="3">
        <v>38898</v>
      </c>
      <c r="C7" s="4">
        <v>31.02</v>
      </c>
      <c r="D7" s="5">
        <v>3055.9135000000001</v>
      </c>
      <c r="E7" s="6">
        <v>37803759</v>
      </c>
      <c r="F7" s="4">
        <v>41.570999999999998</v>
      </c>
      <c r="G7" s="7">
        <v>4</v>
      </c>
      <c r="H7">
        <v>5</v>
      </c>
      <c r="I7">
        <v>2</v>
      </c>
      <c r="J7">
        <v>1</v>
      </c>
      <c r="K7" s="35">
        <f>VLOOKUP($B7,StatsData!$A$2:$H$159,4,0)</f>
        <v>5.4026503567788042E-2</v>
      </c>
      <c r="L7" s="35">
        <f>VLOOKUP($B7,StatsData!$A$2:$H$159,7,0)</f>
        <v>1.3530192469568547E-3</v>
      </c>
    </row>
    <row r="8" spans="1:12" x14ac:dyDescent="0.25">
      <c r="A8" t="s">
        <v>7</v>
      </c>
      <c r="B8" s="3">
        <v>38929</v>
      </c>
      <c r="C8" s="4">
        <v>26.14</v>
      </c>
      <c r="D8" s="5">
        <v>2575.1637000000001</v>
      </c>
      <c r="E8" s="6">
        <v>45776420</v>
      </c>
      <c r="F8" s="4">
        <v>40.110999999999997</v>
      </c>
      <c r="G8" s="7">
        <v>4.0910000000000002</v>
      </c>
      <c r="H8">
        <v>7</v>
      </c>
      <c r="I8">
        <v>3</v>
      </c>
      <c r="J8">
        <v>1</v>
      </c>
      <c r="K8" s="35">
        <f>VLOOKUP($B8,StatsData!$A$2:$H$159,4,0)</f>
        <v>-0.15731785944551901</v>
      </c>
      <c r="L8" s="35">
        <f>VLOOKUP($B8,StatsData!$A$2:$H$159,7,0)</f>
        <v>6.1731896876273673E-3</v>
      </c>
    </row>
    <row r="9" spans="1:12" x14ac:dyDescent="0.25">
      <c r="A9" t="s">
        <v>7</v>
      </c>
      <c r="B9" s="3">
        <v>38960</v>
      </c>
      <c r="C9" s="4">
        <v>25</v>
      </c>
      <c r="D9" s="5">
        <v>2606.1849999999999</v>
      </c>
      <c r="E9" s="6">
        <v>48391561</v>
      </c>
      <c r="F9" s="4">
        <v>38.889000000000003</v>
      </c>
      <c r="G9" s="7">
        <v>4.0910000000000002</v>
      </c>
      <c r="H9">
        <v>7</v>
      </c>
      <c r="I9">
        <v>3</v>
      </c>
      <c r="J9">
        <v>1</v>
      </c>
      <c r="K9" s="35">
        <f>VLOOKUP($B9,StatsData!$A$2:$H$159,4,0)</f>
        <v>-4.3611323641928101E-2</v>
      </c>
      <c r="L9" s="35">
        <f>VLOOKUP($B9,StatsData!$A$2:$H$159,7,0)</f>
        <v>2.3787801127626906E-2</v>
      </c>
    </row>
    <row r="10" spans="1:12" x14ac:dyDescent="0.25">
      <c r="A10" t="s">
        <v>7</v>
      </c>
      <c r="B10" s="3">
        <v>38989</v>
      </c>
      <c r="C10" s="4">
        <v>26.57</v>
      </c>
      <c r="D10" s="5">
        <v>2769.8534</v>
      </c>
      <c r="E10" s="6">
        <v>48916156</v>
      </c>
      <c r="F10" s="4">
        <v>38.875</v>
      </c>
      <c r="G10" s="7">
        <v>4.0910000000000002</v>
      </c>
      <c r="H10">
        <v>7</v>
      </c>
      <c r="I10">
        <v>3</v>
      </c>
      <c r="J10">
        <v>1</v>
      </c>
      <c r="K10" s="35">
        <f>VLOOKUP($B10,StatsData!$A$2:$H$159,4,0)</f>
        <v>6.2799999999999967E-2</v>
      </c>
      <c r="L10" s="35">
        <f>VLOOKUP($B10,StatsData!$A$2:$H$159,7,0)</f>
        <v>2.5773376522596703E-2</v>
      </c>
    </row>
    <row r="11" spans="1:12" x14ac:dyDescent="0.25">
      <c r="A11" t="s">
        <v>7</v>
      </c>
      <c r="B11" s="3">
        <v>39021</v>
      </c>
      <c r="C11" s="4">
        <v>35.94</v>
      </c>
      <c r="D11" s="5">
        <v>3746.6514999999999</v>
      </c>
      <c r="E11" s="6">
        <v>72417854</v>
      </c>
      <c r="F11" s="4">
        <v>43.7</v>
      </c>
      <c r="G11" s="7">
        <v>4.5</v>
      </c>
      <c r="H11">
        <v>9</v>
      </c>
      <c r="I11">
        <v>3</v>
      </c>
      <c r="J11">
        <v>0</v>
      </c>
      <c r="K11" s="35">
        <f>VLOOKUP($B11,StatsData!$A$2:$H$159,4,0)</f>
        <v>0.35265336846066986</v>
      </c>
      <c r="L11" s="35">
        <f>VLOOKUP($B11,StatsData!$A$2:$H$159,7,0)</f>
        <v>3.2583496429774206E-2</v>
      </c>
    </row>
    <row r="12" spans="1:12" x14ac:dyDescent="0.25">
      <c r="A12" t="s">
        <v>7</v>
      </c>
      <c r="B12" s="3">
        <v>39051</v>
      </c>
      <c r="C12" s="4">
        <v>40.58</v>
      </c>
      <c r="D12" s="5">
        <v>4493.4192000000003</v>
      </c>
      <c r="E12" s="6">
        <v>76027658</v>
      </c>
      <c r="F12" s="4">
        <v>49.332999999999998</v>
      </c>
      <c r="G12" s="7">
        <v>4.3330000000000002</v>
      </c>
      <c r="H12">
        <v>8</v>
      </c>
      <c r="I12">
        <v>4</v>
      </c>
      <c r="J12">
        <v>0</v>
      </c>
      <c r="K12" s="35">
        <f>VLOOKUP($B12,StatsData!$A$2:$H$159,4,0)</f>
        <v>0.12910406232609906</v>
      </c>
      <c r="L12" s="35">
        <f>VLOOKUP($B12,StatsData!$A$2:$H$159,7,0)</f>
        <v>1.9020159289107275E-2</v>
      </c>
    </row>
    <row r="13" spans="1:12" x14ac:dyDescent="0.25">
      <c r="A13" t="s">
        <v>7</v>
      </c>
      <c r="B13" s="3">
        <v>39080</v>
      </c>
      <c r="C13" s="4">
        <v>44</v>
      </c>
      <c r="D13" s="5">
        <v>4872.1153999999997</v>
      </c>
      <c r="E13" s="6">
        <v>47115362</v>
      </c>
      <c r="F13" s="4">
        <v>50.8</v>
      </c>
      <c r="G13" s="7">
        <v>4.3849999999999998</v>
      </c>
      <c r="H13">
        <v>9</v>
      </c>
      <c r="I13">
        <v>4</v>
      </c>
      <c r="J13">
        <v>0</v>
      </c>
      <c r="K13" s="35">
        <f>VLOOKUP($B13,StatsData!$A$2:$H$159,4,0)</f>
        <v>8.4277969443075529E-2</v>
      </c>
      <c r="L13" s="35">
        <f>VLOOKUP($B13,StatsData!$A$2:$H$159,7,0)</f>
        <v>1.4026689673406478E-2</v>
      </c>
    </row>
    <row r="14" spans="1:12" x14ac:dyDescent="0.25">
      <c r="A14" t="s">
        <v>7</v>
      </c>
      <c r="B14" s="3">
        <v>39113</v>
      </c>
      <c r="C14" s="4">
        <v>43.2</v>
      </c>
      <c r="D14" s="5">
        <v>4783.5315000000001</v>
      </c>
      <c r="E14" s="6">
        <v>88493812</v>
      </c>
      <c r="F14" s="4">
        <v>56.15</v>
      </c>
      <c r="G14" s="7">
        <v>4.5380000000000003</v>
      </c>
      <c r="H14">
        <v>10</v>
      </c>
      <c r="I14">
        <v>3</v>
      </c>
      <c r="J14">
        <v>0</v>
      </c>
      <c r="K14" s="35">
        <f>VLOOKUP($B14,StatsData!$A$2:$H$159,4,0)</f>
        <v>-1.8181818181818077E-2</v>
      </c>
      <c r="L14" s="35">
        <f>VLOOKUP($B14,StatsData!$A$2:$H$159,7,0)</f>
        <v>1.5122613934212437E-2</v>
      </c>
    </row>
    <row r="15" spans="1:12" x14ac:dyDescent="0.25">
      <c r="A15" t="s">
        <v>7</v>
      </c>
      <c r="B15" s="3">
        <v>39141</v>
      </c>
      <c r="C15" s="4">
        <v>39.99</v>
      </c>
      <c r="D15" s="5">
        <v>4428.0886</v>
      </c>
      <c r="E15" s="6">
        <v>52482719</v>
      </c>
      <c r="F15" s="4">
        <v>55.5</v>
      </c>
      <c r="G15" s="7">
        <v>4.4290000000000003</v>
      </c>
      <c r="H15">
        <v>10</v>
      </c>
      <c r="I15">
        <v>4</v>
      </c>
      <c r="J15">
        <v>0</v>
      </c>
      <c r="K15" s="35">
        <f>VLOOKUP($B15,StatsData!$A$2:$H$159,4,0)</f>
        <v>-7.4305555555555625E-2</v>
      </c>
      <c r="L15" s="35">
        <f>VLOOKUP($B15,StatsData!$A$2:$H$159,7,0)</f>
        <v>-1.9561191245454301E-2</v>
      </c>
    </row>
    <row r="16" spans="1:12" x14ac:dyDescent="0.25">
      <c r="A16" t="s">
        <v>7</v>
      </c>
      <c r="B16" s="3">
        <v>39171</v>
      </c>
      <c r="C16" s="4">
        <v>38.17</v>
      </c>
      <c r="D16" s="5">
        <v>4303.3392999999996</v>
      </c>
      <c r="E16" s="6">
        <v>64039796</v>
      </c>
      <c r="F16" s="4">
        <v>52.591000000000001</v>
      </c>
      <c r="G16" s="7">
        <v>4.5380000000000003</v>
      </c>
      <c r="H16">
        <v>10</v>
      </c>
      <c r="I16">
        <v>3</v>
      </c>
      <c r="J16">
        <v>0</v>
      </c>
      <c r="K16" s="35">
        <f>VLOOKUP($B16,StatsData!$A$2:$H$159,4,0)</f>
        <v>-4.5511377844461132E-2</v>
      </c>
      <c r="L16" s="35">
        <f>VLOOKUP($B16,StatsData!$A$2:$H$159,7,0)</f>
        <v>1.1186792782358346E-2</v>
      </c>
    </row>
    <row r="17" spans="1:12" x14ac:dyDescent="0.25">
      <c r="A17" t="s">
        <v>7</v>
      </c>
      <c r="B17" s="3">
        <v>39202</v>
      </c>
      <c r="C17" s="4">
        <v>33.4</v>
      </c>
      <c r="D17" s="5">
        <v>3765.5628000000002</v>
      </c>
      <c r="E17" s="6">
        <v>74626064</v>
      </c>
      <c r="F17" s="4">
        <v>47.563000000000002</v>
      </c>
      <c r="G17" s="7">
        <v>4.077</v>
      </c>
      <c r="H17">
        <v>8</v>
      </c>
      <c r="I17">
        <v>4</v>
      </c>
      <c r="J17">
        <v>1</v>
      </c>
      <c r="K17" s="35">
        <f>VLOOKUP($B17,StatsData!$A$2:$H$159,4,0)</f>
        <v>-0.12496725176840462</v>
      </c>
      <c r="L17" s="35">
        <f>VLOOKUP($B17,StatsData!$A$2:$H$159,7,0)</f>
        <v>4.4293038561533216E-2</v>
      </c>
    </row>
    <row r="18" spans="1:12" x14ac:dyDescent="0.25">
      <c r="A18" t="s">
        <v>7</v>
      </c>
      <c r="B18" s="3">
        <v>39233</v>
      </c>
      <c r="C18" s="4">
        <v>39.26</v>
      </c>
      <c r="D18" s="5">
        <v>4537.8985000000002</v>
      </c>
      <c r="E18" s="6">
        <v>74823228</v>
      </c>
      <c r="F18" s="4">
        <v>48.167000000000002</v>
      </c>
      <c r="G18" s="7">
        <v>3.9169999999999998</v>
      </c>
      <c r="H18">
        <v>7</v>
      </c>
      <c r="I18">
        <v>3</v>
      </c>
      <c r="J18">
        <v>2</v>
      </c>
      <c r="K18" s="35">
        <f>VLOOKUP($B18,StatsData!$A$2:$H$159,4,0)</f>
        <v>0.17544910179640727</v>
      </c>
      <c r="L18" s="35">
        <f>VLOOKUP($B18,StatsData!$A$2:$H$159,7,0)</f>
        <v>3.489773978594779E-2</v>
      </c>
    </row>
    <row r="19" spans="1:12" x14ac:dyDescent="0.25">
      <c r="A19" t="s">
        <v>7</v>
      </c>
      <c r="B19" s="3">
        <v>39262</v>
      </c>
      <c r="C19" s="4">
        <v>40.590000000000003</v>
      </c>
      <c r="D19" s="5">
        <v>4691.6275999999998</v>
      </c>
      <c r="E19" s="6">
        <v>73004884</v>
      </c>
      <c r="F19" s="4">
        <v>45</v>
      </c>
      <c r="G19" s="7">
        <v>4.0910000000000002</v>
      </c>
      <c r="H19">
        <v>7</v>
      </c>
      <c r="I19">
        <v>3</v>
      </c>
      <c r="J19">
        <v>1</v>
      </c>
      <c r="K19" s="35">
        <f>VLOOKUP($B19,StatsData!$A$2:$H$159,4,0)</f>
        <v>3.3876719307182945E-2</v>
      </c>
      <c r="L19" s="35">
        <f>VLOOKUP($B19,StatsData!$A$2:$H$159,7,0)</f>
        <v>-1.6612343602144919E-2</v>
      </c>
    </row>
    <row r="20" spans="1:12" x14ac:dyDescent="0.25">
      <c r="A20" t="s">
        <v>7</v>
      </c>
      <c r="B20" s="3">
        <v>39294</v>
      </c>
      <c r="C20" s="4">
        <v>44.14</v>
      </c>
      <c r="D20" s="5">
        <v>5101.9571999999998</v>
      </c>
      <c r="E20" s="6">
        <v>90719866</v>
      </c>
      <c r="F20" s="4">
        <v>50.143000000000001</v>
      </c>
      <c r="G20" s="7">
        <v>4.1820000000000004</v>
      </c>
      <c r="H20">
        <v>7</v>
      </c>
      <c r="I20">
        <v>4</v>
      </c>
      <c r="J20">
        <v>0</v>
      </c>
      <c r="K20" s="35">
        <f>VLOOKUP($B20,StatsData!$A$2:$H$159,4,0)</f>
        <v>8.7459965508746018E-2</v>
      </c>
      <c r="L20" s="35">
        <f>VLOOKUP($B20,StatsData!$A$2:$H$159,7,0)</f>
        <v>-3.1006094301293752E-2</v>
      </c>
    </row>
    <row r="21" spans="1:12" x14ac:dyDescent="0.25">
      <c r="A21" t="s">
        <v>7</v>
      </c>
      <c r="B21" s="3">
        <v>39325</v>
      </c>
      <c r="C21" s="4">
        <v>47.47</v>
      </c>
      <c r="D21" s="5">
        <v>5494.1777000000002</v>
      </c>
      <c r="E21" s="6">
        <v>76541475</v>
      </c>
      <c r="F21" s="4">
        <v>52.875</v>
      </c>
      <c r="G21" s="7">
        <v>4.1820000000000004</v>
      </c>
      <c r="H21">
        <v>7</v>
      </c>
      <c r="I21">
        <v>4</v>
      </c>
      <c r="J21">
        <v>0</v>
      </c>
      <c r="K21" s="35">
        <f>VLOOKUP($B21,StatsData!$A$2:$H$159,4,0)</f>
        <v>7.5441776166742081E-2</v>
      </c>
      <c r="L21" s="35">
        <f>VLOOKUP($B21,StatsData!$A$2:$H$159,7,0)</f>
        <v>1.498841443230714E-2</v>
      </c>
    </row>
    <row r="22" spans="1:12" x14ac:dyDescent="0.25">
      <c r="A22" t="s">
        <v>7</v>
      </c>
      <c r="B22" s="3">
        <v>39353</v>
      </c>
      <c r="C22" s="4">
        <v>46.53</v>
      </c>
      <c r="D22" s="5">
        <v>5385.3820999999998</v>
      </c>
      <c r="E22" s="6">
        <v>40014258</v>
      </c>
      <c r="F22" s="4">
        <v>54.667000000000002</v>
      </c>
      <c r="G22" s="7">
        <v>4.2729999999999997</v>
      </c>
      <c r="H22">
        <v>8</v>
      </c>
      <c r="I22">
        <v>3</v>
      </c>
      <c r="J22">
        <v>0</v>
      </c>
      <c r="K22" s="35">
        <f>VLOOKUP($B22,StatsData!$A$2:$H$159,4,0)</f>
        <v>-1.9801980198019709E-2</v>
      </c>
      <c r="L22" s="35">
        <f>VLOOKUP($B22,StatsData!$A$2:$H$159,7,0)</f>
        <v>3.7400367872470808E-2</v>
      </c>
    </row>
    <row r="23" spans="1:12" x14ac:dyDescent="0.25">
      <c r="A23" t="s">
        <v>7</v>
      </c>
      <c r="B23" s="3">
        <v>39386</v>
      </c>
      <c r="C23" s="4">
        <v>47.9</v>
      </c>
      <c r="D23" s="5">
        <v>5543.9458999999997</v>
      </c>
      <c r="E23" s="6">
        <v>51308456</v>
      </c>
      <c r="F23" s="4">
        <v>53.555999999999997</v>
      </c>
      <c r="G23" s="7">
        <v>4.0910000000000002</v>
      </c>
      <c r="H23">
        <v>7</v>
      </c>
      <c r="I23">
        <v>4</v>
      </c>
      <c r="J23">
        <v>0</v>
      </c>
      <c r="K23" s="35">
        <f>VLOOKUP($B23,StatsData!$A$2:$H$159,4,0)</f>
        <v>2.9443369868901836E-2</v>
      </c>
      <c r="L23" s="35">
        <f>VLOOKUP($B23,StatsData!$A$2:$H$159,7,0)</f>
        <v>1.5907147527790544E-2</v>
      </c>
    </row>
    <row r="24" spans="1:12" x14ac:dyDescent="0.25">
      <c r="A24" t="s">
        <v>7</v>
      </c>
      <c r="B24" s="3">
        <v>39416</v>
      </c>
      <c r="C24" s="4">
        <v>40.94</v>
      </c>
      <c r="D24" s="5">
        <v>4760.4540999999999</v>
      </c>
      <c r="E24" s="6">
        <v>81392988</v>
      </c>
      <c r="F24" s="4">
        <v>54.667000000000002</v>
      </c>
      <c r="G24" s="7">
        <v>4.3330000000000002</v>
      </c>
      <c r="H24">
        <v>9</v>
      </c>
      <c r="I24">
        <v>3</v>
      </c>
      <c r="J24">
        <v>0</v>
      </c>
      <c r="K24" s="35">
        <f>VLOOKUP($B24,StatsData!$A$2:$H$159,4,0)</f>
        <v>-0.14530271398747396</v>
      </c>
      <c r="L24" s="35">
        <f>VLOOKUP($B24,StatsData!$A$2:$H$159,7,0)</f>
        <v>-4.1808497031361469E-2</v>
      </c>
    </row>
    <row r="25" spans="1:12" x14ac:dyDescent="0.25">
      <c r="A25" t="s">
        <v>7</v>
      </c>
      <c r="B25" s="3">
        <v>39447</v>
      </c>
      <c r="C25" s="4">
        <v>35.659999999999997</v>
      </c>
      <c r="D25" s="5">
        <v>4146.5020000000004</v>
      </c>
      <c r="E25" s="6">
        <v>55404023</v>
      </c>
      <c r="F25" s="4">
        <v>50.625</v>
      </c>
      <c r="G25" s="7">
        <v>4.1669999999999998</v>
      </c>
      <c r="H25">
        <v>8</v>
      </c>
      <c r="I25">
        <v>4</v>
      </c>
      <c r="J25">
        <v>0</v>
      </c>
      <c r="K25" s="35">
        <f>VLOOKUP($B25,StatsData!$A$2:$H$159,4,0)</f>
        <v>-0.12896922325354176</v>
      </c>
      <c r="L25" s="35">
        <f>VLOOKUP($B25,StatsData!$A$2:$H$159,7,0)</f>
        <v>-6.9369687470396402E-3</v>
      </c>
    </row>
    <row r="26" spans="1:12" x14ac:dyDescent="0.25">
      <c r="A26" t="s">
        <v>7</v>
      </c>
      <c r="B26" s="3">
        <v>39478</v>
      </c>
      <c r="C26" s="4">
        <v>37.950000000000003</v>
      </c>
      <c r="D26" s="5">
        <v>4412.7804999999998</v>
      </c>
      <c r="E26" s="6">
        <v>117677142</v>
      </c>
      <c r="F26" s="4">
        <v>46.7</v>
      </c>
      <c r="G26" s="7">
        <v>4.5</v>
      </c>
      <c r="H26">
        <v>10</v>
      </c>
      <c r="I26">
        <v>2</v>
      </c>
      <c r="J26">
        <v>0</v>
      </c>
      <c r="K26" s="35">
        <f>VLOOKUP($B26,StatsData!$A$2:$H$159,4,0)</f>
        <v>6.4217610768368072E-2</v>
      </c>
      <c r="L26" s="35">
        <f>VLOOKUP($B26,StatsData!$A$2:$H$159,7,0)</f>
        <v>-5.998100796538075E-2</v>
      </c>
    </row>
    <row r="27" spans="1:12" x14ac:dyDescent="0.25">
      <c r="A27" t="s">
        <v>7</v>
      </c>
      <c r="B27" s="3">
        <v>39507</v>
      </c>
      <c r="C27" s="4">
        <v>30.3</v>
      </c>
      <c r="D27" s="5">
        <v>3523.2476999999999</v>
      </c>
      <c r="E27" s="6">
        <v>60382355</v>
      </c>
      <c r="F27" s="4">
        <v>48.3</v>
      </c>
      <c r="G27" s="7">
        <v>4.5</v>
      </c>
      <c r="H27">
        <v>10</v>
      </c>
      <c r="I27">
        <v>2</v>
      </c>
      <c r="J27">
        <v>0</v>
      </c>
      <c r="K27" s="35">
        <f>VLOOKUP($B27,StatsData!$A$2:$H$159,4,0)</f>
        <v>-0.20158102766798425</v>
      </c>
      <c r="L27" s="35">
        <f>VLOOKUP($B27,StatsData!$A$2:$H$159,7,0)</f>
        <v>-3.2487660869966462E-2</v>
      </c>
    </row>
    <row r="28" spans="1:12" x14ac:dyDescent="0.25">
      <c r="A28" t="s">
        <v>7</v>
      </c>
      <c r="B28" s="3">
        <v>39538</v>
      </c>
      <c r="C28" s="4">
        <v>21.53</v>
      </c>
      <c r="D28" s="5">
        <v>2561.9494</v>
      </c>
      <c r="E28" s="6">
        <v>91683152</v>
      </c>
      <c r="F28" s="4">
        <v>38.4</v>
      </c>
      <c r="G28" s="7">
        <v>4</v>
      </c>
      <c r="H28">
        <v>8</v>
      </c>
      <c r="I28">
        <v>3</v>
      </c>
      <c r="J28">
        <v>1</v>
      </c>
      <c r="K28" s="35">
        <f>VLOOKUP($B28,StatsData!$A$2:$H$159,4,0)</f>
        <v>-0.2894389438943894</v>
      </c>
      <c r="L28" s="35">
        <f>VLOOKUP($B28,StatsData!$A$2:$H$159,7,0)</f>
        <v>-4.3147220222456983E-3</v>
      </c>
    </row>
    <row r="29" spans="1:12" x14ac:dyDescent="0.25">
      <c r="A29" t="s">
        <v>7</v>
      </c>
      <c r="B29" s="3">
        <v>39568</v>
      </c>
      <c r="C29" s="4">
        <v>14.9</v>
      </c>
      <c r="D29" s="5">
        <v>1873.8835999999999</v>
      </c>
      <c r="E29" s="6">
        <v>150344485</v>
      </c>
      <c r="F29" s="4">
        <v>31</v>
      </c>
      <c r="G29" s="7">
        <v>3.75</v>
      </c>
      <c r="H29">
        <v>6</v>
      </c>
      <c r="I29">
        <v>5</v>
      </c>
      <c r="J29">
        <v>1</v>
      </c>
      <c r="K29" s="35">
        <f>VLOOKUP($B29,StatsData!$A$2:$H$159,4,0)</f>
        <v>-0.30794240594519273</v>
      </c>
      <c r="L29" s="35">
        <f>VLOOKUP($B29,StatsData!$A$2:$H$159,7,0)</f>
        <v>4.8701889466678194E-2</v>
      </c>
    </row>
    <row r="30" spans="1:12" x14ac:dyDescent="0.25">
      <c r="A30" t="s">
        <v>7</v>
      </c>
      <c r="B30" s="3">
        <v>39598</v>
      </c>
      <c r="C30" s="4">
        <v>8.5399999999999991</v>
      </c>
      <c r="D30" s="5">
        <v>1073.9844000000001</v>
      </c>
      <c r="E30" s="6">
        <v>130278366</v>
      </c>
      <c r="F30" s="4">
        <v>24.582999999999998</v>
      </c>
      <c r="G30" s="7">
        <v>3.0910000000000002</v>
      </c>
      <c r="H30">
        <v>3</v>
      </c>
      <c r="I30">
        <v>6</v>
      </c>
      <c r="J30">
        <v>2</v>
      </c>
      <c r="K30" s="35">
        <f>VLOOKUP($B30,StatsData!$A$2:$H$159,4,0)</f>
        <v>-0.42684563758389271</v>
      </c>
      <c r="L30" s="35">
        <f>VLOOKUP($B30,StatsData!$A$2:$H$159,7,0)</f>
        <v>1.2953568966225681E-2</v>
      </c>
    </row>
    <row r="31" spans="1:12" x14ac:dyDescent="0.25">
      <c r="A31" t="s">
        <v>7</v>
      </c>
      <c r="B31" s="3">
        <v>39629</v>
      </c>
      <c r="C31" s="4">
        <v>5.22</v>
      </c>
      <c r="D31" s="5">
        <v>656.46349999999995</v>
      </c>
      <c r="E31" s="6">
        <v>237110204</v>
      </c>
      <c r="F31" s="4">
        <v>23.643000000000001</v>
      </c>
      <c r="G31" s="7">
        <v>3.4550000000000001</v>
      </c>
      <c r="H31">
        <v>5</v>
      </c>
      <c r="I31">
        <v>4</v>
      </c>
      <c r="J31">
        <v>2</v>
      </c>
      <c r="K31" s="35">
        <f>VLOOKUP($B31,StatsData!$A$2:$H$159,4,0)</f>
        <v>-0.38875878220140514</v>
      </c>
      <c r="L31" s="35">
        <f>VLOOKUP($B31,StatsData!$A$2:$H$159,7,0)</f>
        <v>-8.4304710389903059E-2</v>
      </c>
    </row>
    <row r="32" spans="1:12" x14ac:dyDescent="0.25">
      <c r="A32" t="s">
        <v>7</v>
      </c>
      <c r="B32" s="3">
        <v>39660</v>
      </c>
      <c r="C32" s="4">
        <v>8.31</v>
      </c>
      <c r="D32" s="5">
        <v>1051.9953</v>
      </c>
      <c r="E32" s="6">
        <v>381914769</v>
      </c>
      <c r="F32" s="4">
        <v>24.582999999999998</v>
      </c>
      <c r="G32" s="7">
        <v>3.5</v>
      </c>
      <c r="H32">
        <v>4</v>
      </c>
      <c r="I32">
        <v>5</v>
      </c>
      <c r="J32">
        <v>1</v>
      </c>
      <c r="K32" s="35">
        <f>VLOOKUP($B32,StatsData!$A$2:$H$159,4,0)</f>
        <v>0.59195402298850586</v>
      </c>
      <c r="L32" s="35">
        <f>VLOOKUP($B32,StatsData!$A$2:$H$159,7,0)</f>
        <v>-8.4077047655145565E-3</v>
      </c>
    </row>
    <row r="33" spans="1:12" x14ac:dyDescent="0.25">
      <c r="A33" t="s">
        <v>7</v>
      </c>
      <c r="B33" s="3">
        <v>39689</v>
      </c>
      <c r="C33" s="4">
        <v>11.11</v>
      </c>
      <c r="D33" s="5">
        <v>1406.4583</v>
      </c>
      <c r="E33" s="6">
        <v>645288863</v>
      </c>
      <c r="F33" s="4">
        <v>22.4</v>
      </c>
      <c r="G33" s="7">
        <v>3.9</v>
      </c>
      <c r="H33">
        <v>5</v>
      </c>
      <c r="I33">
        <v>5</v>
      </c>
      <c r="J33">
        <v>0</v>
      </c>
      <c r="K33" s="35">
        <f>VLOOKUP($B33,StatsData!$A$2:$H$159,4,0)</f>
        <v>0.33694344163658219</v>
      </c>
      <c r="L33" s="35">
        <f>VLOOKUP($B33,StatsData!$A$2:$H$159,7,0)</f>
        <v>1.4465917721990129E-2</v>
      </c>
    </row>
    <row r="34" spans="1:12" x14ac:dyDescent="0.25">
      <c r="A34" t="s">
        <v>7</v>
      </c>
      <c r="B34" s="3">
        <v>39721</v>
      </c>
      <c r="C34" s="4">
        <v>8.7899999999999991</v>
      </c>
      <c r="D34" s="5">
        <v>1112.7603999999999</v>
      </c>
      <c r="E34" s="6">
        <v>386848082</v>
      </c>
      <c r="F34" s="4">
        <v>26.125</v>
      </c>
      <c r="G34" s="7">
        <v>4.3639999999999999</v>
      </c>
      <c r="H34">
        <v>8</v>
      </c>
      <c r="I34">
        <v>3</v>
      </c>
      <c r="J34">
        <v>0</v>
      </c>
      <c r="K34" s="35">
        <f>VLOOKUP($B34,StatsData!$A$2:$H$159,4,0)</f>
        <v>-0.20882088208820881</v>
      </c>
      <c r="L34" s="35">
        <f>VLOOKUP($B34,StatsData!$A$2:$H$159,7,0)</f>
        <v>-8.9105616262056264E-2</v>
      </c>
    </row>
    <row r="35" spans="1:12" x14ac:dyDescent="0.25">
      <c r="A35" t="s">
        <v>7</v>
      </c>
      <c r="B35" s="3">
        <v>39752</v>
      </c>
      <c r="C35" s="4">
        <v>14.56</v>
      </c>
      <c r="D35" s="5">
        <v>1876.2889</v>
      </c>
      <c r="E35" s="6">
        <v>382972123</v>
      </c>
      <c r="F35" s="4">
        <v>29.443999999999999</v>
      </c>
      <c r="G35" s="7">
        <v>4.4550000000000001</v>
      </c>
      <c r="H35">
        <v>9</v>
      </c>
      <c r="I35">
        <v>2</v>
      </c>
      <c r="J35">
        <v>0</v>
      </c>
      <c r="K35" s="35">
        <f>VLOOKUP($B35,StatsData!$A$2:$H$159,4,0)</f>
        <v>0.65642775881683746</v>
      </c>
      <c r="L35" s="35">
        <f>VLOOKUP($B35,StatsData!$A$2:$H$159,7,0)</f>
        <v>-0.16795061887570917</v>
      </c>
    </row>
    <row r="36" spans="1:12" x14ac:dyDescent="0.25">
      <c r="A36" t="s">
        <v>7</v>
      </c>
      <c r="B36" s="3">
        <v>39780</v>
      </c>
      <c r="C36" s="4">
        <v>11.25</v>
      </c>
      <c r="D36" s="5">
        <v>1449.7425000000001</v>
      </c>
      <c r="E36" s="6">
        <v>188487669</v>
      </c>
      <c r="F36" s="4">
        <v>28.94</v>
      </c>
      <c r="G36" s="7">
        <v>4.5</v>
      </c>
      <c r="H36">
        <v>10</v>
      </c>
      <c r="I36">
        <v>2</v>
      </c>
      <c r="J36">
        <v>0</v>
      </c>
      <c r="K36" s="35">
        <f>VLOOKUP($B36,StatsData!$A$2:$H$159,4,0)</f>
        <v>-0.22733516483516492</v>
      </c>
      <c r="L36" s="35">
        <f>VLOOKUP($B36,StatsData!$A$2:$H$159,7,0)</f>
        <v>-7.1751861106268633E-2</v>
      </c>
    </row>
    <row r="37" spans="1:12" x14ac:dyDescent="0.25">
      <c r="A37" t="s">
        <v>7</v>
      </c>
      <c r="B37" s="3">
        <v>39813</v>
      </c>
      <c r="C37" s="4">
        <v>11.02</v>
      </c>
      <c r="D37" s="5">
        <v>1420.1033</v>
      </c>
      <c r="E37" s="6">
        <v>148557303</v>
      </c>
      <c r="F37" s="4">
        <v>30.489000000000001</v>
      </c>
      <c r="G37" s="7">
        <v>4.7270000000000003</v>
      </c>
      <c r="H37">
        <v>10</v>
      </c>
      <c r="I37">
        <v>1</v>
      </c>
      <c r="J37">
        <v>0</v>
      </c>
      <c r="K37" s="35">
        <f>VLOOKUP($B37,StatsData!$A$2:$H$159,4,0)</f>
        <v>-2.0444444444444487E-2</v>
      </c>
      <c r="L37" s="35">
        <f>VLOOKUP($B37,StatsData!$A$2:$H$159,7,0)</f>
        <v>1.0642145679149673E-2</v>
      </c>
    </row>
    <row r="38" spans="1:12" x14ac:dyDescent="0.25">
      <c r="A38" t="s">
        <v>7</v>
      </c>
      <c r="B38" s="3">
        <v>39843</v>
      </c>
      <c r="C38" s="4">
        <v>9.44</v>
      </c>
      <c r="D38" s="5">
        <v>1216.4949999999999</v>
      </c>
      <c r="E38" s="6">
        <v>172178947</v>
      </c>
      <c r="F38" s="4">
        <v>28.6</v>
      </c>
      <c r="G38" s="7">
        <v>4.5449999999999999</v>
      </c>
      <c r="H38">
        <v>9</v>
      </c>
      <c r="I38">
        <v>2</v>
      </c>
      <c r="J38">
        <v>0</v>
      </c>
      <c r="K38" s="35">
        <f>VLOOKUP($B38,StatsData!$A$2:$H$159,4,0)</f>
        <v>-0.14337568058076222</v>
      </c>
      <c r="L38" s="35">
        <f>VLOOKUP($B38,StatsData!$A$2:$H$159,7,0)</f>
        <v>-8.4288840864981007E-2</v>
      </c>
    </row>
    <row r="39" spans="1:12" x14ac:dyDescent="0.25">
      <c r="A39" t="s">
        <v>7</v>
      </c>
      <c r="B39" s="3">
        <v>39871</v>
      </c>
      <c r="C39" s="4">
        <v>4.91</v>
      </c>
      <c r="D39" s="5">
        <v>632.73199999999997</v>
      </c>
      <c r="E39" s="6">
        <v>138775423</v>
      </c>
      <c r="F39" s="4">
        <v>27.65</v>
      </c>
      <c r="G39" s="7">
        <v>4.9000000000000004</v>
      </c>
      <c r="H39">
        <v>10</v>
      </c>
      <c r="I39">
        <v>0</v>
      </c>
      <c r="J39">
        <v>0</v>
      </c>
      <c r="K39" s="35">
        <f>VLOOKUP($B39,StatsData!$A$2:$H$159,4,0)</f>
        <v>-0.4798728813559322</v>
      </c>
      <c r="L39" s="35">
        <f>VLOOKUP($B39,StatsData!$A$2:$H$159,7,0)</f>
        <v>-0.10647796709532442</v>
      </c>
    </row>
    <row r="40" spans="1:12" x14ac:dyDescent="0.25">
      <c r="A40" t="s">
        <v>7</v>
      </c>
      <c r="B40" s="3">
        <v>39903</v>
      </c>
      <c r="C40" s="4">
        <v>4.4800000000000004</v>
      </c>
      <c r="D40" s="5">
        <v>644.60839999999996</v>
      </c>
      <c r="E40" s="6">
        <v>176683357</v>
      </c>
      <c r="F40" s="4">
        <v>22.428999999999998</v>
      </c>
      <c r="G40" s="7">
        <v>4.6669999999999998</v>
      </c>
      <c r="H40">
        <v>8</v>
      </c>
      <c r="I40">
        <v>1</v>
      </c>
      <c r="J40">
        <v>0</v>
      </c>
      <c r="K40" s="35">
        <f>VLOOKUP($B40,StatsData!$A$2:$H$159,4,0)</f>
        <v>-8.7576374745417462E-2</v>
      </c>
      <c r="L40" s="35">
        <f>VLOOKUP($B40,StatsData!$A$2:$H$159,7,0)</f>
        <v>8.7597994683893621E-2</v>
      </c>
    </row>
    <row r="41" spans="1:12" x14ac:dyDescent="0.25">
      <c r="A41" t="s">
        <v>7</v>
      </c>
      <c r="B41" s="3">
        <v>39933</v>
      </c>
      <c r="C41" s="4">
        <v>4.92</v>
      </c>
      <c r="D41" s="5">
        <v>708.15329999999994</v>
      </c>
      <c r="E41" s="6">
        <v>190001345</v>
      </c>
      <c r="F41" s="4">
        <v>18.286000000000001</v>
      </c>
      <c r="G41" s="7">
        <v>4.2220000000000004</v>
      </c>
      <c r="H41">
        <v>6</v>
      </c>
      <c r="I41">
        <v>3</v>
      </c>
      <c r="J41">
        <v>0</v>
      </c>
      <c r="K41" s="35">
        <f>VLOOKUP($B41,StatsData!$A$2:$H$159,4,0)</f>
        <v>9.8214285714285587E-2</v>
      </c>
      <c r="L41" s="35">
        <f>VLOOKUP($B41,StatsData!$A$2:$H$159,7,0)</f>
        <v>9.570913703228201E-2</v>
      </c>
    </row>
    <row r="42" spans="1:12" x14ac:dyDescent="0.25">
      <c r="A42" t="s">
        <v>7</v>
      </c>
      <c r="B42" s="3">
        <v>39962</v>
      </c>
      <c r="C42" s="4">
        <v>4.6500000000000004</v>
      </c>
      <c r="D42" s="5">
        <v>669.2912</v>
      </c>
      <c r="E42" s="6">
        <v>143707876</v>
      </c>
      <c r="F42" s="4">
        <v>18.667000000000002</v>
      </c>
      <c r="G42" s="7">
        <v>4</v>
      </c>
      <c r="H42">
        <v>5</v>
      </c>
      <c r="I42">
        <v>4</v>
      </c>
      <c r="J42">
        <v>0</v>
      </c>
      <c r="K42" s="35">
        <f>VLOOKUP($B42,StatsData!$A$2:$H$159,4,0)</f>
        <v>-5.4878048780487743E-2</v>
      </c>
      <c r="L42" s="35">
        <f>VLOOKUP($B42,StatsData!$A$2:$H$159,7,0)</f>
        <v>5.5931617174761694E-2</v>
      </c>
    </row>
    <row r="43" spans="1:12" x14ac:dyDescent="0.25">
      <c r="A43" t="s">
        <v>7</v>
      </c>
      <c r="B43" s="3">
        <v>39994</v>
      </c>
      <c r="C43" s="4">
        <v>3.19</v>
      </c>
      <c r="D43" s="5">
        <v>459.14819999999997</v>
      </c>
      <c r="E43" s="6">
        <v>211001497</v>
      </c>
      <c r="F43" s="4">
        <v>18.600000000000001</v>
      </c>
      <c r="G43" s="7">
        <v>3.778</v>
      </c>
      <c r="H43">
        <v>5</v>
      </c>
      <c r="I43">
        <v>3</v>
      </c>
      <c r="J43">
        <v>1</v>
      </c>
      <c r="K43" s="35">
        <f>VLOOKUP($B43,StatsData!$A$2:$H$159,4,0)</f>
        <v>-0.31397849462365601</v>
      </c>
      <c r="L43" s="35">
        <f>VLOOKUP($B43,StatsData!$A$2:$H$159,7,0)</f>
        <v>1.9853339304933826E-3</v>
      </c>
    </row>
    <row r="44" spans="1:12" x14ac:dyDescent="0.25">
      <c r="A44" t="s">
        <v>7</v>
      </c>
      <c r="B44" s="3">
        <v>40025</v>
      </c>
      <c r="C44" s="4">
        <v>4.12</v>
      </c>
      <c r="D44" s="5">
        <v>596.41899999999998</v>
      </c>
      <c r="E44" s="6">
        <v>153311271</v>
      </c>
      <c r="F44" s="4">
        <v>17.2</v>
      </c>
      <c r="G44" s="7">
        <v>3.5</v>
      </c>
      <c r="H44">
        <v>4</v>
      </c>
      <c r="I44">
        <v>5</v>
      </c>
      <c r="J44">
        <v>1</v>
      </c>
      <c r="K44" s="35">
        <f>VLOOKUP($B44,StatsData!$A$2:$H$159,4,0)</f>
        <v>0.29153605015673989</v>
      </c>
      <c r="L44" s="35">
        <f>VLOOKUP($B44,StatsData!$A$2:$H$159,7,0)</f>
        <v>7.563344763632962E-2</v>
      </c>
    </row>
    <row r="45" spans="1:12" x14ac:dyDescent="0.25">
      <c r="A45" t="s">
        <v>7</v>
      </c>
      <c r="B45" s="3">
        <v>40056</v>
      </c>
      <c r="C45" s="4">
        <v>6.23</v>
      </c>
      <c r="D45" s="5">
        <v>901.86659999999995</v>
      </c>
      <c r="E45" s="6">
        <v>211210927</v>
      </c>
      <c r="F45" s="4">
        <v>16.417000000000002</v>
      </c>
      <c r="G45" s="7">
        <v>3.5</v>
      </c>
      <c r="H45">
        <v>4</v>
      </c>
      <c r="I45">
        <v>5</v>
      </c>
      <c r="J45">
        <v>1</v>
      </c>
      <c r="K45" s="35">
        <f>VLOOKUP($B45,StatsData!$A$2:$H$159,4,0)</f>
        <v>0.51213592233009719</v>
      </c>
      <c r="L45" s="35">
        <f>VLOOKUP($B45,StatsData!$A$2:$H$159,7,0)</f>
        <v>3.6103478859524474E-2</v>
      </c>
    </row>
    <row r="46" spans="1:12" x14ac:dyDescent="0.25">
      <c r="A46" t="s">
        <v>7</v>
      </c>
      <c r="B46" s="3">
        <v>40086</v>
      </c>
      <c r="C46" s="4">
        <v>9.2200000000000006</v>
      </c>
      <c r="D46" s="5">
        <v>1334.7047</v>
      </c>
      <c r="E46" s="6">
        <v>231895167</v>
      </c>
      <c r="F46" s="4">
        <v>19.167000000000002</v>
      </c>
      <c r="G46" s="7">
        <v>4.0999999999999996</v>
      </c>
      <c r="H46">
        <v>6</v>
      </c>
      <c r="I46">
        <v>4</v>
      </c>
      <c r="J46">
        <v>0</v>
      </c>
      <c r="K46" s="35">
        <f>VLOOKUP($B46,StatsData!$A$2:$H$159,4,0)</f>
        <v>0.47993579454253621</v>
      </c>
      <c r="L46" s="35">
        <f>VLOOKUP($B46,StatsData!$A$2:$H$159,7,0)</f>
        <v>3.7317721428058226E-2</v>
      </c>
    </row>
    <row r="47" spans="1:12" x14ac:dyDescent="0.25">
      <c r="A47" t="s">
        <v>7</v>
      </c>
      <c r="B47" s="3">
        <v>40116</v>
      </c>
      <c r="C47" s="4">
        <v>6.51</v>
      </c>
      <c r="D47" s="5">
        <v>1087.4362000000001</v>
      </c>
      <c r="E47" s="6">
        <v>394533095</v>
      </c>
      <c r="F47" s="4">
        <v>17.928999999999998</v>
      </c>
      <c r="G47" s="7">
        <v>4.3</v>
      </c>
      <c r="H47">
        <v>7</v>
      </c>
      <c r="I47">
        <v>3</v>
      </c>
      <c r="J47">
        <v>0</v>
      </c>
      <c r="K47" s="35">
        <f>VLOOKUP($B47,StatsData!$A$2:$H$159,4,0)</f>
        <v>-0.29392624728850336</v>
      </c>
      <c r="L47" s="35">
        <f>VLOOKUP($B47,StatsData!$A$2:$H$159,7,0)</f>
        <v>-1.8576226584951949E-2</v>
      </c>
    </row>
    <row r="48" spans="1:12" x14ac:dyDescent="0.25">
      <c r="A48" t="s">
        <v>7</v>
      </c>
      <c r="B48" s="3">
        <v>40147</v>
      </c>
      <c r="C48" s="4">
        <v>7.76</v>
      </c>
      <c r="D48" s="5">
        <v>1296.2373</v>
      </c>
      <c r="E48" s="6">
        <v>146784028</v>
      </c>
      <c r="F48" s="4">
        <v>12.929</v>
      </c>
      <c r="G48" s="7">
        <v>4.5</v>
      </c>
      <c r="H48">
        <v>8</v>
      </c>
      <c r="I48">
        <v>2</v>
      </c>
      <c r="J48">
        <v>0</v>
      </c>
      <c r="K48" s="35">
        <f>VLOOKUP($B48,StatsData!$A$2:$H$159,4,0)</f>
        <v>0.19201228878648235</v>
      </c>
      <c r="L48" s="35">
        <f>VLOOKUP($B48,StatsData!$A$2:$H$159,7,0)</f>
        <v>5.9982242292743404E-2</v>
      </c>
    </row>
    <row r="49" spans="1:12" x14ac:dyDescent="0.25">
      <c r="A49" t="s">
        <v>7</v>
      </c>
      <c r="B49" s="3">
        <v>40178</v>
      </c>
      <c r="C49" s="4">
        <v>12.91</v>
      </c>
      <c r="D49" s="5">
        <v>2156.4978999999998</v>
      </c>
      <c r="E49" s="6">
        <v>308810756</v>
      </c>
      <c r="F49" s="4">
        <v>15.222</v>
      </c>
      <c r="G49" s="7">
        <v>4.9000000000000004</v>
      </c>
      <c r="H49">
        <v>10</v>
      </c>
      <c r="I49">
        <v>0</v>
      </c>
      <c r="J49">
        <v>0</v>
      </c>
      <c r="K49" s="35">
        <f>VLOOKUP($B49,StatsData!$A$2:$H$159,4,0)</f>
        <v>0.66365979381443307</v>
      </c>
      <c r="L49" s="35">
        <f>VLOOKUP($B49,StatsData!$A$2:$H$159,7,0)</f>
        <v>1.9315685534870175E-2</v>
      </c>
    </row>
    <row r="50" spans="1:12" x14ac:dyDescent="0.25">
      <c r="A50" t="s">
        <v>7</v>
      </c>
      <c r="B50" s="3">
        <v>40207</v>
      </c>
      <c r="C50" s="4">
        <v>12.23</v>
      </c>
      <c r="D50" s="5">
        <v>2042.9101000000001</v>
      </c>
      <c r="E50" s="6">
        <v>231429447</v>
      </c>
      <c r="F50" s="4">
        <v>17.687999999999999</v>
      </c>
      <c r="G50" s="7">
        <v>4.9000000000000004</v>
      </c>
      <c r="H50">
        <v>10</v>
      </c>
      <c r="I50">
        <v>0</v>
      </c>
      <c r="J50">
        <v>0</v>
      </c>
      <c r="K50" s="35">
        <f>VLOOKUP($B50,StatsData!$A$2:$H$159,4,0)</f>
        <v>-5.2672347017815646E-2</v>
      </c>
      <c r="L50" s="35">
        <f>VLOOKUP($B50,StatsData!$A$2:$H$159,7,0)</f>
        <v>-3.5972789115646164E-2</v>
      </c>
    </row>
    <row r="51" spans="1:12" x14ac:dyDescent="0.25">
      <c r="A51" t="s">
        <v>7</v>
      </c>
      <c r="B51" s="3">
        <v>40235</v>
      </c>
      <c r="C51" s="4">
        <v>17.149999999999999</v>
      </c>
      <c r="D51" s="5">
        <v>2864.7512999999999</v>
      </c>
      <c r="E51" s="6">
        <v>205251695</v>
      </c>
      <c r="F51" s="4">
        <v>23</v>
      </c>
      <c r="G51" s="7">
        <v>4.6669999999999998</v>
      </c>
      <c r="H51">
        <v>8</v>
      </c>
      <c r="I51">
        <v>1</v>
      </c>
      <c r="J51">
        <v>0</v>
      </c>
      <c r="K51" s="35">
        <f>VLOOKUP($B51,StatsData!$A$2:$H$159,4,0)</f>
        <v>0.40228945216680279</v>
      </c>
      <c r="L51" s="35">
        <f>VLOOKUP($B51,StatsData!$A$2:$H$159,7,0)</f>
        <v>3.0975499604832368E-2</v>
      </c>
    </row>
    <row r="52" spans="1:12" x14ac:dyDescent="0.25">
      <c r="A52" t="s">
        <v>7</v>
      </c>
      <c r="B52" s="3">
        <v>40268</v>
      </c>
      <c r="C52" s="4">
        <v>19.552499999999998</v>
      </c>
      <c r="D52" s="5">
        <v>3274.1404000000002</v>
      </c>
      <c r="E52" s="6">
        <v>202197487</v>
      </c>
      <c r="F52" s="4">
        <v>26</v>
      </c>
      <c r="G52" s="7">
        <v>4.625</v>
      </c>
      <c r="H52">
        <v>7</v>
      </c>
      <c r="I52">
        <v>1</v>
      </c>
      <c r="J52">
        <v>0</v>
      </c>
      <c r="K52" s="35">
        <f>VLOOKUP($B52,StatsData!$A$2:$H$159,4,0)</f>
        <v>0.14008746355685142</v>
      </c>
      <c r="L52" s="35">
        <f>VLOOKUP($B52,StatsData!$A$2:$H$159,7,0)</f>
        <v>6.034704616513431E-2</v>
      </c>
    </row>
    <row r="53" spans="1:12" x14ac:dyDescent="0.25">
      <c r="A53" t="s">
        <v>7</v>
      </c>
      <c r="B53" s="3">
        <v>40298</v>
      </c>
      <c r="C53" s="4">
        <v>21.5975</v>
      </c>
      <c r="D53" s="5">
        <v>3625.5897</v>
      </c>
      <c r="E53" s="6">
        <v>253176218</v>
      </c>
      <c r="F53" s="4">
        <v>31.6</v>
      </c>
      <c r="G53" s="7">
        <v>4.625</v>
      </c>
      <c r="H53">
        <v>7</v>
      </c>
      <c r="I53">
        <v>1</v>
      </c>
      <c r="J53">
        <v>0</v>
      </c>
      <c r="K53" s="35">
        <f>VLOOKUP($B53,StatsData!$A$2:$H$159,4,0)</f>
        <v>0.10459020585602863</v>
      </c>
      <c r="L53" s="35">
        <f>VLOOKUP($B53,StatsData!$A$2:$H$159,7,0)</f>
        <v>1.5786375278856513E-2</v>
      </c>
    </row>
    <row r="54" spans="1:12" x14ac:dyDescent="0.25">
      <c r="A54" t="s">
        <v>7</v>
      </c>
      <c r="B54" s="3">
        <v>40326</v>
      </c>
      <c r="C54" s="4">
        <v>20.010000000000002</v>
      </c>
      <c r="D54" s="5">
        <v>3359.0947999999999</v>
      </c>
      <c r="E54" s="6">
        <v>212222175</v>
      </c>
      <c r="F54" s="4">
        <v>30.667000000000002</v>
      </c>
      <c r="G54" s="7">
        <v>4.2859999999999996</v>
      </c>
      <c r="H54">
        <v>5</v>
      </c>
      <c r="I54">
        <v>2</v>
      </c>
      <c r="J54">
        <v>0</v>
      </c>
      <c r="K54" s="35">
        <f>VLOOKUP($B54,StatsData!$A$2:$H$159,4,0)</f>
        <v>-7.3503877763629988E-2</v>
      </c>
      <c r="L54" s="35">
        <f>VLOOKUP($B54,StatsData!$A$2:$H$159,7,0)</f>
        <v>-7.985053760707661E-2</v>
      </c>
    </row>
    <row r="55" spans="1:12" x14ac:dyDescent="0.25">
      <c r="A55" t="s">
        <v>7</v>
      </c>
      <c r="B55" s="3">
        <v>40359</v>
      </c>
      <c r="C55" s="4">
        <v>20.56</v>
      </c>
      <c r="D55" s="5">
        <v>3451.4236999999998</v>
      </c>
      <c r="E55" s="6">
        <v>178556134</v>
      </c>
      <c r="F55" s="4">
        <v>34</v>
      </c>
      <c r="G55" s="7">
        <v>4.6669999999999998</v>
      </c>
      <c r="H55">
        <v>8</v>
      </c>
      <c r="I55">
        <v>1</v>
      </c>
      <c r="J55">
        <v>0</v>
      </c>
      <c r="K55" s="35">
        <f>VLOOKUP($B55,StatsData!$A$2:$H$159,4,0)</f>
        <v>2.7486256871564141E-2</v>
      </c>
      <c r="L55" s="35">
        <f>VLOOKUP($B55,StatsData!$A$2:$H$159,7,0)</f>
        <v>-5.234864473640588E-2</v>
      </c>
    </row>
    <row r="56" spans="1:12" x14ac:dyDescent="0.25">
      <c r="A56" t="s">
        <v>7</v>
      </c>
      <c r="B56" s="3">
        <v>40389</v>
      </c>
      <c r="C56" s="4">
        <v>23.74</v>
      </c>
      <c r="D56" s="5">
        <v>3996.9045000000001</v>
      </c>
      <c r="E56" s="6">
        <v>135580893</v>
      </c>
      <c r="F56" s="4">
        <v>34</v>
      </c>
      <c r="G56" s="7">
        <v>4.5</v>
      </c>
      <c r="H56">
        <v>8</v>
      </c>
      <c r="I56">
        <v>2</v>
      </c>
      <c r="J56">
        <v>0</v>
      </c>
      <c r="K56" s="35">
        <f>VLOOKUP($B56,StatsData!$A$2:$H$159,4,0)</f>
        <v>0.154669260700389</v>
      </c>
      <c r="L56" s="35">
        <f>VLOOKUP($B56,StatsData!$A$2:$H$159,7,0)</f>
        <v>7.0060574966622546E-2</v>
      </c>
    </row>
    <row r="57" spans="1:12" x14ac:dyDescent="0.25">
      <c r="A57" t="s">
        <v>7</v>
      </c>
      <c r="B57" s="3">
        <v>40421</v>
      </c>
      <c r="C57" s="4">
        <v>21.202500000000001</v>
      </c>
      <c r="D57" s="5">
        <v>3569.6869000000002</v>
      </c>
      <c r="E57" s="6">
        <v>108006850</v>
      </c>
      <c r="F57" s="4">
        <v>33.667000000000002</v>
      </c>
      <c r="G57" s="7">
        <v>4.5</v>
      </c>
      <c r="H57">
        <v>8</v>
      </c>
      <c r="I57">
        <v>2</v>
      </c>
      <c r="J57">
        <v>0</v>
      </c>
      <c r="K57" s="35">
        <f>VLOOKUP($B57,StatsData!$A$2:$H$159,4,0)</f>
        <v>-0.10688711036225773</v>
      </c>
      <c r="L57" s="35">
        <f>VLOOKUP($B57,StatsData!$A$2:$H$159,7,0)</f>
        <v>-4.5140023972976007E-2</v>
      </c>
    </row>
    <row r="58" spans="1:12" x14ac:dyDescent="0.25">
      <c r="A58" t="s">
        <v>7</v>
      </c>
      <c r="B58" s="3">
        <v>40451</v>
      </c>
      <c r="C58" s="4">
        <v>23.66</v>
      </c>
      <c r="D58" s="5">
        <v>3983.4355</v>
      </c>
      <c r="E58" s="6">
        <v>117588224</v>
      </c>
      <c r="F58" s="4">
        <v>33.75</v>
      </c>
      <c r="G58" s="7">
        <v>4.7</v>
      </c>
      <c r="H58">
        <v>9</v>
      </c>
      <c r="I58">
        <v>1</v>
      </c>
      <c r="J58">
        <v>0</v>
      </c>
      <c r="K58" s="35">
        <f>VLOOKUP($B58,StatsData!$A$2:$H$159,4,0)</f>
        <v>0.11590614314349712</v>
      </c>
      <c r="L58" s="35">
        <f>VLOOKUP($B58,StatsData!$A$2:$H$159,7,0)</f>
        <v>8.924139111580276E-2</v>
      </c>
    </row>
    <row r="59" spans="1:12" x14ac:dyDescent="0.25">
      <c r="A59" t="s">
        <v>7</v>
      </c>
      <c r="B59" s="3">
        <v>40480</v>
      </c>
      <c r="C59" s="4">
        <v>29.04</v>
      </c>
      <c r="D59" s="5">
        <v>9207.768</v>
      </c>
      <c r="E59" s="6">
        <v>136725836</v>
      </c>
      <c r="F59" s="4">
        <v>36.5</v>
      </c>
      <c r="G59" s="7">
        <v>4.7690000000000001</v>
      </c>
      <c r="H59">
        <v>12</v>
      </c>
      <c r="I59">
        <v>1</v>
      </c>
      <c r="J59">
        <v>0</v>
      </c>
      <c r="K59" s="35">
        <f>VLOOKUP($B59,StatsData!$A$2:$H$159,4,0)</f>
        <v>0.22738799661876574</v>
      </c>
      <c r="L59" s="35">
        <f>VLOOKUP($B59,StatsData!$A$2:$H$159,7,0)</f>
        <v>3.8052332434060476E-2</v>
      </c>
    </row>
    <row r="60" spans="1:12" x14ac:dyDescent="0.25">
      <c r="A60" t="s">
        <v>7</v>
      </c>
      <c r="B60" s="3">
        <v>40512</v>
      </c>
      <c r="C60" s="4">
        <v>27.68</v>
      </c>
      <c r="D60" s="5">
        <v>8776.5501999999997</v>
      </c>
      <c r="E60" s="6">
        <v>85970112</v>
      </c>
      <c r="F60" s="4">
        <v>36.625</v>
      </c>
      <c r="G60" s="7">
        <v>4.7690000000000001</v>
      </c>
      <c r="H60">
        <v>12</v>
      </c>
      <c r="I60">
        <v>1</v>
      </c>
      <c r="J60">
        <v>0</v>
      </c>
      <c r="K60" s="35">
        <f>VLOOKUP($B60,StatsData!$A$2:$H$159,4,0)</f>
        <v>-4.6831955922865043E-2</v>
      </c>
      <c r="L60" s="35">
        <f>VLOOKUP($B60,StatsData!$A$2:$H$159,7,0)</f>
        <v>1.2616131490372773E-4</v>
      </c>
    </row>
    <row r="61" spans="1:12" x14ac:dyDescent="0.25">
      <c r="A61" t="s">
        <v>7</v>
      </c>
      <c r="B61" s="3">
        <v>40543</v>
      </c>
      <c r="C61" s="4">
        <v>23.82</v>
      </c>
      <c r="D61" s="5">
        <v>7552.6526000000003</v>
      </c>
      <c r="E61" s="6">
        <v>110688912</v>
      </c>
      <c r="F61" s="4">
        <v>36.777999999999999</v>
      </c>
      <c r="G61" s="7">
        <v>4.7690000000000001</v>
      </c>
      <c r="H61">
        <v>12</v>
      </c>
      <c r="I61">
        <v>1</v>
      </c>
      <c r="J61">
        <v>0</v>
      </c>
      <c r="K61" s="35">
        <f>VLOOKUP($B61,StatsData!$A$2:$H$159,4,0)</f>
        <v>-0.13945086705202314</v>
      </c>
      <c r="L61" s="35">
        <f>VLOOKUP($B61,StatsData!$A$2:$H$159,7,0)</f>
        <v>6.6831833044039834E-2</v>
      </c>
    </row>
    <row r="62" spans="1:12" x14ac:dyDescent="0.25">
      <c r="A62" t="s">
        <v>7</v>
      </c>
      <c r="B62" s="3">
        <v>40574</v>
      </c>
      <c r="C62" s="4">
        <v>25.4</v>
      </c>
      <c r="D62" s="5">
        <v>8053.6261999999997</v>
      </c>
      <c r="E62" s="6">
        <v>125781804</v>
      </c>
      <c r="F62" s="4">
        <v>38.045000000000002</v>
      </c>
      <c r="G62" s="7">
        <v>4.923</v>
      </c>
      <c r="H62">
        <v>13</v>
      </c>
      <c r="I62">
        <v>0</v>
      </c>
      <c r="J62">
        <v>0</v>
      </c>
      <c r="K62" s="35">
        <f>VLOOKUP($B62,StatsData!$A$2:$H$159,4,0)</f>
        <v>6.633081444164568E-2</v>
      </c>
      <c r="L62" s="35">
        <f>VLOOKUP($B62,StatsData!$A$2:$H$159,7,0)</f>
        <v>2.3700627633862936E-2</v>
      </c>
    </row>
    <row r="63" spans="1:12" x14ac:dyDescent="0.25">
      <c r="A63" t="s">
        <v>7</v>
      </c>
      <c r="B63" s="3">
        <v>40602</v>
      </c>
      <c r="C63" s="4">
        <v>24.04</v>
      </c>
      <c r="D63" s="5">
        <v>7898.3615</v>
      </c>
      <c r="E63" s="6">
        <v>157547460</v>
      </c>
      <c r="F63" s="4">
        <v>35.954999999999998</v>
      </c>
      <c r="G63" s="7">
        <v>4.7690000000000001</v>
      </c>
      <c r="H63">
        <v>12</v>
      </c>
      <c r="I63">
        <v>1</v>
      </c>
      <c r="J63">
        <v>0</v>
      </c>
      <c r="K63" s="35">
        <f>VLOOKUP($B63,StatsData!$A$2:$H$159,4,0)</f>
        <v>-5.3543307086614145E-2</v>
      </c>
      <c r="L63" s="35">
        <f>VLOOKUP($B63,StatsData!$A$2:$H$159,7,0)</f>
        <v>3.425891702088335E-2</v>
      </c>
    </row>
    <row r="64" spans="1:12" x14ac:dyDescent="0.25">
      <c r="A64" t="s">
        <v>7</v>
      </c>
      <c r="B64" s="3">
        <v>40633</v>
      </c>
      <c r="C64" s="4">
        <v>22.99</v>
      </c>
      <c r="D64" s="5">
        <v>7553.3832000000002</v>
      </c>
      <c r="E64" s="6">
        <v>167676235</v>
      </c>
      <c r="F64" s="4">
        <v>35.5</v>
      </c>
      <c r="G64" s="7">
        <v>4.7690000000000001</v>
      </c>
      <c r="H64">
        <v>12</v>
      </c>
      <c r="I64">
        <v>1</v>
      </c>
      <c r="J64">
        <v>0</v>
      </c>
      <c r="K64" s="35">
        <f>VLOOKUP($B64,StatsData!$A$2:$H$159,4,0)</f>
        <v>-4.3677204658901903E-2</v>
      </c>
      <c r="L64" s="35">
        <f>VLOOKUP($B64,StatsData!$A$2:$H$159,7,0)</f>
        <v>3.9757878984159056E-4</v>
      </c>
    </row>
    <row r="65" spans="1:12" x14ac:dyDescent="0.25">
      <c r="A65" t="s">
        <v>7</v>
      </c>
      <c r="B65" s="3">
        <v>40662</v>
      </c>
      <c r="C65" s="4">
        <v>22.82</v>
      </c>
      <c r="D65" s="5">
        <v>7541.3004000000001</v>
      </c>
      <c r="E65" s="6">
        <v>173530472</v>
      </c>
      <c r="F65" s="4">
        <v>31.9</v>
      </c>
      <c r="G65" s="7">
        <v>4.5</v>
      </c>
      <c r="H65">
        <v>11</v>
      </c>
      <c r="I65">
        <v>3</v>
      </c>
      <c r="J65">
        <v>0</v>
      </c>
      <c r="K65" s="35">
        <f>VLOOKUP($B65,StatsData!$A$2:$H$159,4,0)</f>
        <v>-7.3945193562418021E-3</v>
      </c>
      <c r="L65" s="35">
        <f>VLOOKUP($B65,StatsData!$A$2:$H$159,7,0)</f>
        <v>2.9614546493766269E-2</v>
      </c>
    </row>
    <row r="66" spans="1:12" x14ac:dyDescent="0.25">
      <c r="A66" t="s">
        <v>7</v>
      </c>
      <c r="B66" s="3">
        <v>40694</v>
      </c>
      <c r="C66" s="4">
        <v>24.15</v>
      </c>
      <c r="D66" s="5">
        <v>7980.8239999999996</v>
      </c>
      <c r="E66" s="6">
        <v>148325425</v>
      </c>
      <c r="F66" s="4">
        <v>32.9</v>
      </c>
      <c r="G66" s="7">
        <v>4.4290000000000003</v>
      </c>
      <c r="H66">
        <v>11</v>
      </c>
      <c r="I66">
        <v>3</v>
      </c>
      <c r="J66">
        <v>0</v>
      </c>
      <c r="K66" s="35">
        <f>VLOOKUP($B66,StatsData!$A$2:$H$159,4,0)</f>
        <v>5.8282208588956941E-2</v>
      </c>
      <c r="L66" s="35">
        <f>VLOOKUP($B66,StatsData!$A$2:$H$159,7,0)</f>
        <v>-1.1319478176393227E-2</v>
      </c>
    </row>
    <row r="67" spans="1:12" x14ac:dyDescent="0.25">
      <c r="A67" t="s">
        <v>7</v>
      </c>
      <c r="B67" s="3">
        <v>40724</v>
      </c>
      <c r="C67" s="4">
        <v>22.63</v>
      </c>
      <c r="D67" s="5">
        <v>7478.5113000000001</v>
      </c>
      <c r="E67" s="6">
        <v>152010413</v>
      </c>
      <c r="F67" s="4">
        <v>34.200000000000003</v>
      </c>
      <c r="G67" s="7">
        <v>4.5380000000000003</v>
      </c>
      <c r="H67">
        <v>11</v>
      </c>
      <c r="I67">
        <v>2</v>
      </c>
      <c r="J67">
        <v>0</v>
      </c>
      <c r="K67" s="35">
        <f>VLOOKUP($B67,StatsData!$A$2:$H$159,4,0)</f>
        <v>-6.2939958592132528E-2</v>
      </c>
      <c r="L67" s="35">
        <f>VLOOKUP($B67,StatsData!$A$2:$H$159,7,0)</f>
        <v>-1.6669152417465805E-2</v>
      </c>
    </row>
    <row r="68" spans="1:12" x14ac:dyDescent="0.25">
      <c r="A68" t="s">
        <v>7</v>
      </c>
      <c r="B68" s="3">
        <v>40753</v>
      </c>
      <c r="C68" s="4">
        <v>18.12</v>
      </c>
      <c r="D68" s="5">
        <v>5993.6157999999996</v>
      </c>
      <c r="E68" s="6">
        <v>145239808</v>
      </c>
      <c r="F68" s="4">
        <v>32.667000000000002</v>
      </c>
      <c r="G68" s="7">
        <v>4.3849999999999998</v>
      </c>
      <c r="H68">
        <v>10</v>
      </c>
      <c r="I68">
        <v>3</v>
      </c>
      <c r="J68">
        <v>0</v>
      </c>
      <c r="K68" s="35">
        <f>VLOOKUP($B68,StatsData!$A$2:$H$159,4,0)</f>
        <v>-0.1992929739284135</v>
      </c>
      <c r="L68" s="35">
        <f>VLOOKUP($B68,StatsData!$A$2:$H$159,7,0)</f>
        <v>-2.0333145972181277E-2</v>
      </c>
    </row>
    <row r="69" spans="1:12" x14ac:dyDescent="0.25">
      <c r="A69" t="s">
        <v>7</v>
      </c>
      <c r="B69" s="3">
        <v>40786</v>
      </c>
      <c r="C69" s="4">
        <v>18.59</v>
      </c>
      <c r="D69" s="5">
        <v>6149.0793000000003</v>
      </c>
      <c r="E69" s="6">
        <v>186928381</v>
      </c>
      <c r="F69" s="4">
        <v>32</v>
      </c>
      <c r="G69" s="7">
        <v>4.6920000000000002</v>
      </c>
      <c r="H69">
        <v>12</v>
      </c>
      <c r="I69">
        <v>1</v>
      </c>
      <c r="J69">
        <v>0</v>
      </c>
      <c r="K69" s="35">
        <f>VLOOKUP($B69,StatsData!$A$2:$H$159,4,0)</f>
        <v>2.5938189845474469E-2</v>
      </c>
      <c r="L69" s="35">
        <f>VLOOKUP($B69,StatsData!$A$2:$H$159,7,0)</f>
        <v>-5.432406833995107E-2</v>
      </c>
    </row>
    <row r="70" spans="1:12" x14ac:dyDescent="0.25">
      <c r="A70" t="s">
        <v>7</v>
      </c>
      <c r="B70" s="3">
        <v>40816</v>
      </c>
      <c r="C70" s="4">
        <v>19.38</v>
      </c>
      <c r="D70" s="5">
        <v>6410.3904000000002</v>
      </c>
      <c r="E70" s="6">
        <v>135916116</v>
      </c>
      <c r="F70" s="4">
        <v>32.200000000000003</v>
      </c>
      <c r="G70" s="7">
        <v>4.6920000000000002</v>
      </c>
      <c r="H70">
        <v>12</v>
      </c>
      <c r="I70">
        <v>1</v>
      </c>
      <c r="J70">
        <v>0</v>
      </c>
      <c r="K70" s="35">
        <f>VLOOKUP($B70,StatsData!$A$2:$H$159,4,0)</f>
        <v>4.2495965572888705E-2</v>
      </c>
      <c r="L70" s="35">
        <f>VLOOKUP($B70,StatsData!$A$2:$H$159,7,0)</f>
        <v>-7.0296324117143039E-2</v>
      </c>
    </row>
    <row r="71" spans="1:12" x14ac:dyDescent="0.25">
      <c r="A71" t="s">
        <v>7</v>
      </c>
      <c r="B71" s="3">
        <v>40847</v>
      </c>
      <c r="C71" s="4">
        <v>19.32</v>
      </c>
      <c r="D71" s="5">
        <v>6392.0780999999997</v>
      </c>
      <c r="E71" s="6">
        <v>114553522</v>
      </c>
      <c r="F71" s="4">
        <v>31.111000000000001</v>
      </c>
      <c r="G71" s="7">
        <v>4.5</v>
      </c>
      <c r="H71">
        <v>10</v>
      </c>
      <c r="I71">
        <v>2</v>
      </c>
      <c r="J71">
        <v>0</v>
      </c>
      <c r="K71" s="35">
        <f>VLOOKUP($B71,StatsData!$A$2:$H$159,4,0)</f>
        <v>-3.0959752321980671E-3</v>
      </c>
      <c r="L71" s="35">
        <f>VLOOKUP($B71,StatsData!$A$2:$H$159,7,0)</f>
        <v>0.10929205144008414</v>
      </c>
    </row>
    <row r="72" spans="1:12" x14ac:dyDescent="0.25">
      <c r="A72" t="s">
        <v>7</v>
      </c>
      <c r="B72" s="3">
        <v>40877</v>
      </c>
      <c r="C72" s="4">
        <v>17.97</v>
      </c>
      <c r="D72" s="5">
        <v>5945.4267</v>
      </c>
      <c r="E72" s="6">
        <v>120352490</v>
      </c>
      <c r="F72" s="4">
        <v>30.9</v>
      </c>
      <c r="G72" s="7">
        <v>4.5380000000000003</v>
      </c>
      <c r="H72">
        <v>11</v>
      </c>
      <c r="I72">
        <v>2</v>
      </c>
      <c r="J72">
        <v>0</v>
      </c>
      <c r="K72" s="35">
        <f>VLOOKUP($B72,StatsData!$A$2:$H$159,4,0)</f>
        <v>-6.9875776397515632E-2</v>
      </c>
      <c r="L72" s="35">
        <f>VLOOKUP($B72,StatsData!$A$2:$H$159,7,0)</f>
        <v>-2.2084125109136377E-3</v>
      </c>
    </row>
    <row r="73" spans="1:12" x14ac:dyDescent="0.25">
      <c r="A73" t="s">
        <v>7</v>
      </c>
      <c r="B73" s="3">
        <v>40907</v>
      </c>
      <c r="C73" s="4">
        <v>18.87</v>
      </c>
      <c r="D73" s="5">
        <v>6243.1943000000001</v>
      </c>
      <c r="E73" s="6">
        <v>132870013</v>
      </c>
      <c r="F73" s="4">
        <v>32.726999999999997</v>
      </c>
      <c r="G73" s="7">
        <v>4.8330000000000002</v>
      </c>
      <c r="H73">
        <v>12</v>
      </c>
      <c r="I73">
        <v>0</v>
      </c>
      <c r="J73">
        <v>0</v>
      </c>
      <c r="K73" s="35">
        <f>VLOOKUP($B73,StatsData!$A$2:$H$159,4,0)</f>
        <v>5.0083472454090172E-2</v>
      </c>
      <c r="L73" s="35">
        <f>VLOOKUP($B73,StatsData!$A$2:$H$159,7,0)</f>
        <v>1.0228910475976516E-2</v>
      </c>
    </row>
    <row r="74" spans="1:12" x14ac:dyDescent="0.25">
      <c r="A74" t="s">
        <v>7</v>
      </c>
      <c r="B74" s="3">
        <v>40939</v>
      </c>
      <c r="C74" s="4">
        <v>23.1</v>
      </c>
      <c r="D74" s="5">
        <v>7642.7021000000004</v>
      </c>
      <c r="E74" s="6">
        <v>144815017</v>
      </c>
      <c r="F74" s="4">
        <v>32.299999999999997</v>
      </c>
      <c r="G74" s="7">
        <v>4.8330000000000002</v>
      </c>
      <c r="H74">
        <v>12</v>
      </c>
      <c r="I74">
        <v>0</v>
      </c>
      <c r="J74">
        <v>0</v>
      </c>
      <c r="K74" s="35">
        <f>VLOOKUP($B74,StatsData!$A$2:$H$159,4,0)</f>
        <v>0.22416534181240055</v>
      </c>
      <c r="L74" s="35">
        <f>VLOOKUP($B74,StatsData!$A$2:$H$159,7,0)</f>
        <v>4.4813658554661018E-2</v>
      </c>
    </row>
    <row r="75" spans="1:12" x14ac:dyDescent="0.25">
      <c r="A75" t="s">
        <v>7</v>
      </c>
      <c r="B75" s="3">
        <v>40968</v>
      </c>
      <c r="C75" s="4">
        <v>20.65</v>
      </c>
      <c r="D75" s="5">
        <v>6857.1776</v>
      </c>
      <c r="E75" s="6">
        <v>124220019</v>
      </c>
      <c r="F75" s="4">
        <v>32.299999999999997</v>
      </c>
      <c r="G75" s="7">
        <v>4.8460000000000001</v>
      </c>
      <c r="H75">
        <v>13</v>
      </c>
      <c r="I75">
        <v>0</v>
      </c>
      <c r="J75">
        <v>0</v>
      </c>
      <c r="K75" s="35">
        <f>VLOOKUP($B75,StatsData!$A$2:$H$159,4,0)</f>
        <v>-0.10606060606060619</v>
      </c>
      <c r="L75" s="35">
        <f>VLOOKUP($B75,StatsData!$A$2:$H$159,7,0)</f>
        <v>4.3241757511005563E-2</v>
      </c>
    </row>
    <row r="76" spans="1:12" x14ac:dyDescent="0.25">
      <c r="A76" t="s">
        <v>7</v>
      </c>
      <c r="B76" s="3">
        <v>40998</v>
      </c>
      <c r="C76" s="4">
        <v>21.5</v>
      </c>
      <c r="D76" s="5">
        <v>7139.4342999999999</v>
      </c>
      <c r="E76" s="6">
        <v>159078322</v>
      </c>
      <c r="F76" s="4">
        <v>30.181999999999999</v>
      </c>
      <c r="G76" s="7">
        <v>4.7140000000000004</v>
      </c>
      <c r="H76">
        <v>13</v>
      </c>
      <c r="I76">
        <v>1</v>
      </c>
      <c r="J76">
        <v>0</v>
      </c>
      <c r="K76" s="35">
        <f>VLOOKUP($B76,StatsData!$A$2:$H$159,4,0)</f>
        <v>4.1162227602905554E-2</v>
      </c>
      <c r="L76" s="35">
        <f>VLOOKUP($B76,StatsData!$A$2:$H$159,7,0)</f>
        <v>3.2907960547842841E-2</v>
      </c>
    </row>
    <row r="77" spans="1:12" x14ac:dyDescent="0.25">
      <c r="A77" t="s">
        <v>7</v>
      </c>
      <c r="B77" s="3">
        <v>41029</v>
      </c>
      <c r="C77" s="4">
        <v>21.92</v>
      </c>
      <c r="D77" s="5">
        <v>7278.7791999999999</v>
      </c>
      <c r="E77" s="6">
        <v>110300417</v>
      </c>
      <c r="F77" s="4">
        <v>29.5</v>
      </c>
      <c r="G77" s="7">
        <v>4.5709999999999997</v>
      </c>
      <c r="H77">
        <v>12</v>
      </c>
      <c r="I77">
        <v>2</v>
      </c>
      <c r="J77">
        <v>0</v>
      </c>
      <c r="K77" s="35">
        <f>VLOOKUP($B77,StatsData!$A$2:$H$159,4,0)</f>
        <v>1.9534883720930374E-2</v>
      </c>
      <c r="L77" s="35">
        <f>VLOOKUP($B77,StatsData!$A$2:$H$159,7,0)</f>
        <v>-6.2739902989710217E-3</v>
      </c>
    </row>
    <row r="78" spans="1:12" x14ac:dyDescent="0.25">
      <c r="A78" t="s">
        <v>7</v>
      </c>
      <c r="B78" s="3">
        <v>41060</v>
      </c>
      <c r="C78" s="4">
        <v>25.17</v>
      </c>
      <c r="D78" s="5">
        <v>8357.9778000000006</v>
      </c>
      <c r="E78" s="6">
        <v>112765759</v>
      </c>
      <c r="F78" s="4">
        <v>30.181999999999999</v>
      </c>
      <c r="G78" s="7">
        <v>4.5999999999999996</v>
      </c>
      <c r="H78">
        <v>13</v>
      </c>
      <c r="I78">
        <v>2</v>
      </c>
      <c r="J78">
        <v>0</v>
      </c>
      <c r="K78" s="35">
        <f>VLOOKUP($B78,StatsData!$A$2:$H$159,4,0)</f>
        <v>0.14826642335766427</v>
      </c>
      <c r="L78" s="35">
        <f>VLOOKUP($B78,StatsData!$A$2:$H$159,7,0)</f>
        <v>-6.0101348833743184E-2</v>
      </c>
    </row>
    <row r="79" spans="1:12" x14ac:dyDescent="0.25">
      <c r="A79" t="s">
        <v>7</v>
      </c>
      <c r="B79" s="3">
        <v>41089</v>
      </c>
      <c r="C79" s="4">
        <v>24.33</v>
      </c>
      <c r="D79" s="5">
        <v>8079.0465000000004</v>
      </c>
      <c r="E79" s="6">
        <v>114308820</v>
      </c>
      <c r="F79" s="4">
        <v>32.049999999999997</v>
      </c>
      <c r="G79" s="7">
        <v>4.5999999999999996</v>
      </c>
      <c r="H79">
        <v>13</v>
      </c>
      <c r="I79">
        <v>2</v>
      </c>
      <c r="J79">
        <v>0</v>
      </c>
      <c r="K79" s="35">
        <f>VLOOKUP($B79,StatsData!$A$2:$H$159,4,0)</f>
        <v>-3.3373063170441086E-2</v>
      </c>
      <c r="L79" s="35">
        <f>VLOOKUP($B79,StatsData!$A$2:$H$159,7,0)</f>
        <v>4.1202510736702891E-2</v>
      </c>
    </row>
    <row r="80" spans="1:12" x14ac:dyDescent="0.25">
      <c r="A80" t="s">
        <v>7</v>
      </c>
      <c r="B80" s="3">
        <v>41121</v>
      </c>
      <c r="C80" s="4">
        <v>18.89</v>
      </c>
      <c r="D80" s="5">
        <v>6278.2069000000001</v>
      </c>
      <c r="E80" s="6">
        <v>104422741</v>
      </c>
      <c r="F80" s="4">
        <v>28.181999999999999</v>
      </c>
      <c r="G80" s="7">
        <v>4.1760000000000002</v>
      </c>
      <c r="H80">
        <v>12</v>
      </c>
      <c r="I80">
        <v>4</v>
      </c>
      <c r="J80">
        <v>1</v>
      </c>
      <c r="K80" s="35">
        <f>VLOOKUP($B80,StatsData!$A$2:$H$159,4,0)</f>
        <v>-0.22359227291409778</v>
      </c>
      <c r="L80" s="35">
        <f>VLOOKUP($B80,StatsData!$A$2:$H$159,7,0)</f>
        <v>1.3888712618295163E-2</v>
      </c>
    </row>
    <row r="81" spans="1:12" x14ac:dyDescent="0.25">
      <c r="A81" t="s">
        <v>7</v>
      </c>
      <c r="B81" s="3">
        <v>41152</v>
      </c>
      <c r="C81" s="4">
        <v>18.45</v>
      </c>
      <c r="D81" s="5">
        <v>6131.9701999999997</v>
      </c>
      <c r="E81" s="6">
        <v>120928459</v>
      </c>
      <c r="F81" s="4">
        <v>27.667000000000002</v>
      </c>
      <c r="G81" s="7">
        <v>4.0629999999999997</v>
      </c>
      <c r="H81">
        <v>10</v>
      </c>
      <c r="I81">
        <v>5</v>
      </c>
      <c r="J81">
        <v>1</v>
      </c>
      <c r="K81" s="35">
        <f>VLOOKUP($B81,StatsData!$A$2:$H$159,4,0)</f>
        <v>-2.3292747485442078E-2</v>
      </c>
      <c r="L81" s="35">
        <f>VLOOKUP($B81,StatsData!$A$2:$H$159,7,0)</f>
        <v>2.2523387103504211E-2</v>
      </c>
    </row>
    <row r="82" spans="1:12" x14ac:dyDescent="0.25">
      <c r="A82" t="s">
        <v>7</v>
      </c>
      <c r="B82" s="3">
        <v>41180</v>
      </c>
      <c r="C82" s="4">
        <v>19.5</v>
      </c>
      <c r="D82" s="5">
        <v>6480.9440999999997</v>
      </c>
      <c r="E82" s="6">
        <v>78278590</v>
      </c>
      <c r="F82" s="4">
        <v>26.454999999999998</v>
      </c>
      <c r="G82" s="7">
        <v>4.0629999999999997</v>
      </c>
      <c r="H82">
        <v>10</v>
      </c>
      <c r="I82">
        <v>5</v>
      </c>
      <c r="J82">
        <v>1</v>
      </c>
      <c r="K82" s="35">
        <f>VLOOKUP($B82,StatsData!$A$2:$H$159,4,0)</f>
        <v>5.6910569105691033E-2</v>
      </c>
      <c r="L82" s="35">
        <f>VLOOKUP($B82,StatsData!$A$2:$H$159,7,0)</f>
        <v>2.5842650779400955E-2</v>
      </c>
    </row>
    <row r="83" spans="1:12" x14ac:dyDescent="0.25">
      <c r="A83" t="s">
        <v>7</v>
      </c>
      <c r="B83" s="3">
        <v>41213</v>
      </c>
      <c r="C83" s="4">
        <v>19.21</v>
      </c>
      <c r="D83" s="5">
        <v>6385.9209000000001</v>
      </c>
      <c r="E83" s="6">
        <v>83439935</v>
      </c>
      <c r="F83" s="4">
        <v>26.777999999999999</v>
      </c>
      <c r="G83" s="7">
        <v>4.1180000000000003</v>
      </c>
      <c r="H83">
        <v>11</v>
      </c>
      <c r="I83">
        <v>5</v>
      </c>
      <c r="J83">
        <v>1</v>
      </c>
      <c r="K83" s="35">
        <f>VLOOKUP($B83,StatsData!$A$2:$H$159,4,0)</f>
        <v>-1.4871794871794797E-2</v>
      </c>
      <c r="L83" s="35">
        <f>VLOOKUP($B83,StatsData!$A$2:$H$159,7,0)</f>
        <v>-1.8465112393741934E-2</v>
      </c>
    </row>
    <row r="84" spans="1:12" x14ac:dyDescent="0.25">
      <c r="A84" t="s">
        <v>7</v>
      </c>
      <c r="B84" s="3">
        <v>41243</v>
      </c>
      <c r="C84" s="4">
        <v>20.22</v>
      </c>
      <c r="D84" s="5">
        <v>6721.6720999999998</v>
      </c>
      <c r="E84" s="6">
        <v>72909580</v>
      </c>
      <c r="F84" s="4">
        <v>26.4</v>
      </c>
      <c r="G84" s="7">
        <v>4.1180000000000003</v>
      </c>
      <c r="H84">
        <v>11</v>
      </c>
      <c r="I84">
        <v>5</v>
      </c>
      <c r="J84">
        <v>1</v>
      </c>
      <c r="K84" s="35">
        <f>VLOOKUP($B84,StatsData!$A$2:$H$159,4,0)</f>
        <v>5.2576782925559451E-2</v>
      </c>
      <c r="L84" s="35">
        <f>VLOOKUP($B84,StatsData!$A$2:$H$159,7,0)</f>
        <v>5.7993685942507867E-3</v>
      </c>
    </row>
    <row r="85" spans="1:12" x14ac:dyDescent="0.25">
      <c r="A85" t="s">
        <v>7</v>
      </c>
      <c r="B85" s="3">
        <v>41274</v>
      </c>
      <c r="C85" s="4">
        <v>23.38</v>
      </c>
      <c r="D85" s="5">
        <v>7772.1412</v>
      </c>
      <c r="E85" s="6">
        <v>79012896</v>
      </c>
      <c r="F85" s="4">
        <v>27.111000000000001</v>
      </c>
      <c r="G85" s="7">
        <v>4.1879999999999997</v>
      </c>
      <c r="H85">
        <v>11</v>
      </c>
      <c r="I85">
        <v>4</v>
      </c>
      <c r="J85">
        <v>1</v>
      </c>
      <c r="K85" s="35">
        <f>VLOOKUP($B85,StatsData!$A$2:$H$159,4,0)</f>
        <v>0.1562809099901088</v>
      </c>
      <c r="L85" s="35">
        <f>VLOOKUP($B85,StatsData!$A$2:$H$159,7,0)</f>
        <v>9.1142790371581128E-3</v>
      </c>
    </row>
    <row r="86" spans="1:12" x14ac:dyDescent="0.25">
      <c r="A86" t="s">
        <v>7</v>
      </c>
      <c r="B86" s="3">
        <v>41305</v>
      </c>
      <c r="C86" s="4">
        <v>24.15</v>
      </c>
      <c r="D86" s="5">
        <v>8028.1099000000004</v>
      </c>
      <c r="E86" s="6">
        <v>110130336</v>
      </c>
      <c r="F86" s="4">
        <v>27.7</v>
      </c>
      <c r="G86" s="7">
        <v>3.6879999999999997</v>
      </c>
      <c r="H86">
        <v>8</v>
      </c>
      <c r="I86">
        <v>5</v>
      </c>
      <c r="J86">
        <v>3</v>
      </c>
      <c r="K86" s="35">
        <f>VLOOKUP($B86,StatsData!$A$2:$H$159,4,0)</f>
        <v>3.2934131736527039E-2</v>
      </c>
      <c r="L86" s="35">
        <f>VLOOKUP($B86,StatsData!$A$2:$H$159,7,0)</f>
        <v>5.1796010285732441E-2</v>
      </c>
    </row>
    <row r="87" spans="1:12" x14ac:dyDescent="0.25">
      <c r="A87" t="s">
        <v>7</v>
      </c>
      <c r="B87" s="3">
        <v>41333</v>
      </c>
      <c r="C87" s="4">
        <v>26.71</v>
      </c>
      <c r="D87" s="5">
        <v>8884.6836000000003</v>
      </c>
      <c r="E87" s="6">
        <v>86985472</v>
      </c>
      <c r="F87" s="4">
        <v>27.5</v>
      </c>
      <c r="G87" s="7">
        <v>3.6879999999999997</v>
      </c>
      <c r="H87">
        <v>8</v>
      </c>
      <c r="I87">
        <v>5</v>
      </c>
      <c r="J87">
        <v>3</v>
      </c>
      <c r="K87" s="35">
        <f>VLOOKUP($B87,StatsData!$A$2:$H$159,4,0)</f>
        <v>0.10600414078674958</v>
      </c>
      <c r="L87" s="35">
        <f>VLOOKUP($B87,StatsData!$A$2:$H$159,7,0)</f>
        <v>1.3575485164151191E-2</v>
      </c>
    </row>
    <row r="88" spans="1:12" x14ac:dyDescent="0.25">
      <c r="A88" t="s">
        <v>7</v>
      </c>
      <c r="B88" s="3">
        <v>41361</v>
      </c>
      <c r="C88" s="4">
        <v>32.01</v>
      </c>
      <c r="D88" s="5">
        <v>10647.649600000001</v>
      </c>
      <c r="E88" s="6">
        <v>97468857</v>
      </c>
      <c r="F88" s="4">
        <v>30.908999999999999</v>
      </c>
      <c r="G88" s="7">
        <v>3.6879999999999997</v>
      </c>
      <c r="H88">
        <v>8</v>
      </c>
      <c r="I88">
        <v>5</v>
      </c>
      <c r="J88">
        <v>3</v>
      </c>
      <c r="K88" s="35">
        <f>VLOOKUP($B88,StatsData!$A$2:$H$159,4,0)</f>
        <v>0.19842755522276301</v>
      </c>
      <c r="L88" s="35">
        <f>VLOOKUP($B88,StatsData!$A$2:$H$159,7,0)</f>
        <v>3.7502996344459749E-2</v>
      </c>
    </row>
    <row r="89" spans="1:12" x14ac:dyDescent="0.25">
      <c r="A89" t="s">
        <v>7</v>
      </c>
      <c r="B89" s="3">
        <v>41394</v>
      </c>
      <c r="C89" s="4">
        <v>32.299999999999997</v>
      </c>
      <c r="D89" s="5">
        <v>10786.181200000001</v>
      </c>
      <c r="E89" s="6">
        <v>111632912</v>
      </c>
      <c r="F89" s="4">
        <v>34</v>
      </c>
      <c r="G89" s="7">
        <v>3.4670000000000001</v>
      </c>
      <c r="H89">
        <v>6</v>
      </c>
      <c r="I89">
        <v>6</v>
      </c>
      <c r="J89">
        <v>3</v>
      </c>
      <c r="K89" s="35">
        <f>VLOOKUP($B89,StatsData!$A$2:$H$159,4,0)</f>
        <v>9.0596688534831937E-3</v>
      </c>
      <c r="L89" s="35">
        <f>VLOOKUP($B89,StatsData!$A$2:$H$159,7,0)</f>
        <v>1.9266800238262771E-2</v>
      </c>
    </row>
    <row r="90" spans="1:12" x14ac:dyDescent="0.25">
      <c r="A90" t="s">
        <v>7</v>
      </c>
      <c r="B90" s="3">
        <v>41425</v>
      </c>
      <c r="C90" s="4">
        <v>32.46</v>
      </c>
      <c r="D90" s="5">
        <v>10839.611199999999</v>
      </c>
      <c r="E90" s="6">
        <v>76958907</v>
      </c>
      <c r="F90" s="4">
        <v>35.454999999999998</v>
      </c>
      <c r="G90" s="7">
        <v>3.5329999999999999</v>
      </c>
      <c r="H90">
        <v>6</v>
      </c>
      <c r="I90">
        <v>7</v>
      </c>
      <c r="J90">
        <v>2</v>
      </c>
      <c r="K90" s="35">
        <f>VLOOKUP($B90,StatsData!$A$2:$H$159,4,0)</f>
        <v>4.9535603715171739E-3</v>
      </c>
      <c r="L90" s="35">
        <f>VLOOKUP($B90,StatsData!$A$2:$H$159,7,0)</f>
        <v>2.3390073031996694E-2</v>
      </c>
    </row>
    <row r="91" spans="1:12" x14ac:dyDescent="0.25">
      <c r="A91" t="s">
        <v>7</v>
      </c>
      <c r="B91" s="3">
        <v>41453</v>
      </c>
      <c r="C91" s="4">
        <v>31.29</v>
      </c>
      <c r="D91" s="5">
        <v>10557.071099999999</v>
      </c>
      <c r="E91" s="6">
        <v>74824287</v>
      </c>
      <c r="F91" s="4">
        <v>35.454999999999998</v>
      </c>
      <c r="G91" s="7">
        <v>3.6669999999999998</v>
      </c>
      <c r="H91">
        <v>6</v>
      </c>
      <c r="I91">
        <v>8</v>
      </c>
      <c r="J91">
        <v>1</v>
      </c>
      <c r="K91" s="35">
        <f>VLOOKUP($B91,StatsData!$A$2:$H$159,4,0)</f>
        <v>-3.6044362292051768E-2</v>
      </c>
      <c r="L91" s="35">
        <f>VLOOKUP($B91,StatsData!$A$2:$H$159,7,0)</f>
        <v>-1.3428114595806839E-2</v>
      </c>
    </row>
    <row r="92" spans="1:12" x14ac:dyDescent="0.25">
      <c r="A92" t="s">
        <v>7</v>
      </c>
      <c r="B92" s="3">
        <v>41486</v>
      </c>
      <c r="C92" s="4">
        <v>34.85</v>
      </c>
      <c r="D92" s="5">
        <v>12403.244500000001</v>
      </c>
      <c r="E92" s="6">
        <v>77505159</v>
      </c>
      <c r="F92" s="4">
        <v>35.222000000000001</v>
      </c>
      <c r="G92" s="7">
        <v>3.6669999999999998</v>
      </c>
      <c r="H92">
        <v>6</v>
      </c>
      <c r="I92">
        <v>8</v>
      </c>
      <c r="J92">
        <v>1</v>
      </c>
      <c r="K92" s="35">
        <f>VLOOKUP($B92,StatsData!$A$2:$H$159,4,0)</f>
        <v>0.11377436880792602</v>
      </c>
      <c r="L92" s="35">
        <f>VLOOKUP($B92,StatsData!$A$2:$H$159,7,0)</f>
        <v>5.0886461380873271E-2</v>
      </c>
    </row>
    <row r="93" spans="1:12" x14ac:dyDescent="0.25">
      <c r="A93" t="s">
        <v>7</v>
      </c>
      <c r="B93" s="3">
        <v>41516</v>
      </c>
      <c r="C93" s="4">
        <v>28.46</v>
      </c>
      <c r="D93" s="5">
        <v>10129.0198</v>
      </c>
      <c r="E93" s="6">
        <v>125881197</v>
      </c>
      <c r="F93" s="4">
        <v>35.799999999999997</v>
      </c>
      <c r="G93" s="7">
        <v>3.6669999999999998</v>
      </c>
      <c r="H93">
        <v>6</v>
      </c>
      <c r="I93">
        <v>8</v>
      </c>
      <c r="J93">
        <v>1</v>
      </c>
      <c r="K93" s="35">
        <f>VLOOKUP($B93,StatsData!$A$2:$H$159,4,0)</f>
        <v>-0.18335724533715925</v>
      </c>
      <c r="L93" s="35">
        <f>VLOOKUP($B93,StatsData!$A$2:$H$159,7,0)</f>
        <v>-2.8961318147223247E-2</v>
      </c>
    </row>
    <row r="94" spans="1:12" x14ac:dyDescent="0.25">
      <c r="A94" t="s">
        <v>7</v>
      </c>
      <c r="B94" s="3">
        <v>41547</v>
      </c>
      <c r="C94" s="4">
        <v>30.71</v>
      </c>
      <c r="D94" s="5">
        <v>10929.8032</v>
      </c>
      <c r="E94" s="6">
        <v>97920176</v>
      </c>
      <c r="F94" s="4">
        <v>35.542000000000002</v>
      </c>
      <c r="G94" s="7">
        <v>3.6669999999999998</v>
      </c>
      <c r="H94">
        <v>6</v>
      </c>
      <c r="I94">
        <v>8</v>
      </c>
      <c r="J94">
        <v>1</v>
      </c>
      <c r="K94" s="35">
        <f>VLOOKUP($B94,StatsData!$A$2:$H$159,4,0)</f>
        <v>7.9058327477161017E-2</v>
      </c>
      <c r="L94" s="35">
        <f>VLOOKUP($B94,StatsData!$A$2:$H$159,7,0)</f>
        <v>3.135828612287539E-2</v>
      </c>
    </row>
    <row r="95" spans="1:12" x14ac:dyDescent="0.25">
      <c r="A95" t="s">
        <v>7</v>
      </c>
      <c r="B95" s="3">
        <v>41578</v>
      </c>
      <c r="C95" s="4">
        <v>33.950000000000003</v>
      </c>
      <c r="D95" s="5">
        <v>12285.540199999999</v>
      </c>
      <c r="E95" s="6">
        <v>109183416</v>
      </c>
      <c r="F95" s="4">
        <v>34.417000000000002</v>
      </c>
      <c r="G95" s="7">
        <v>3.6669999999999998</v>
      </c>
      <c r="H95">
        <v>7</v>
      </c>
      <c r="I95">
        <v>6</v>
      </c>
      <c r="J95">
        <v>2</v>
      </c>
      <c r="K95" s="35">
        <f>VLOOKUP($B95,StatsData!$A$2:$H$159,4,0)</f>
        <v>0.10550309345490083</v>
      </c>
      <c r="L95" s="35">
        <f>VLOOKUP($B95,StatsData!$A$2:$H$159,7,0)</f>
        <v>4.5967241965482186E-2</v>
      </c>
    </row>
    <row r="96" spans="1:12" x14ac:dyDescent="0.25">
      <c r="A96" t="s">
        <v>7</v>
      </c>
      <c r="B96" s="3">
        <v>41607</v>
      </c>
      <c r="C96" s="4">
        <v>39.25</v>
      </c>
      <c r="D96" s="5">
        <v>14203.4596</v>
      </c>
      <c r="E96" s="6">
        <v>122281007</v>
      </c>
      <c r="F96" s="4">
        <v>39.582999999999998</v>
      </c>
      <c r="G96" s="7">
        <v>3.6669999999999998</v>
      </c>
      <c r="H96">
        <v>8</v>
      </c>
      <c r="I96">
        <v>4</v>
      </c>
      <c r="J96">
        <v>3</v>
      </c>
      <c r="K96" s="35">
        <f>VLOOKUP($B96,StatsData!$A$2:$H$159,4,0)</f>
        <v>0.15611192930780549</v>
      </c>
      <c r="L96" s="35">
        <f>VLOOKUP($B96,StatsData!$A$2:$H$159,7,0)</f>
        <v>3.0473950715243836E-2</v>
      </c>
    </row>
    <row r="97" spans="1:12" x14ac:dyDescent="0.25">
      <c r="A97" t="s">
        <v>7</v>
      </c>
      <c r="B97" s="3">
        <v>41639</v>
      </c>
      <c r="C97" s="4">
        <v>37.83</v>
      </c>
      <c r="D97" s="5">
        <v>13689.6019</v>
      </c>
      <c r="E97" s="6">
        <v>81528342</v>
      </c>
      <c r="F97" s="4">
        <v>40.731000000000002</v>
      </c>
      <c r="G97" s="7">
        <v>3.625</v>
      </c>
      <c r="H97">
        <v>8</v>
      </c>
      <c r="I97">
        <v>5</v>
      </c>
      <c r="J97">
        <v>3</v>
      </c>
      <c r="K97" s="35">
        <f>VLOOKUP($B97,StatsData!$A$2:$H$159,4,0)</f>
        <v>-3.6178343949044622E-2</v>
      </c>
      <c r="L97" s="35">
        <f>VLOOKUP($B97,StatsData!$A$2:$H$159,7,0)</f>
        <v>2.5317590886038577E-2</v>
      </c>
    </row>
    <row r="98" spans="1:12" x14ac:dyDescent="0.25">
      <c r="A98" t="s">
        <v>7</v>
      </c>
      <c r="B98" s="3">
        <v>41670</v>
      </c>
      <c r="C98" s="4">
        <v>45.84</v>
      </c>
      <c r="D98" s="5">
        <v>16588.193299999999</v>
      </c>
      <c r="E98" s="6">
        <v>161076496</v>
      </c>
      <c r="F98" s="4">
        <v>49.692</v>
      </c>
      <c r="G98" s="7">
        <v>3.8239999999999998</v>
      </c>
      <c r="H98">
        <v>9</v>
      </c>
      <c r="I98">
        <v>6</v>
      </c>
      <c r="J98">
        <v>2</v>
      </c>
      <c r="K98" s="35">
        <f>VLOOKUP($B98,StatsData!$A$2:$H$159,4,0)</f>
        <v>0.2117367168913562</v>
      </c>
      <c r="L98" s="35">
        <f>VLOOKUP($B98,StatsData!$A$2:$H$159,7,0)</f>
        <v>-3.4576048305128282E-2</v>
      </c>
    </row>
    <row r="99" spans="1:12" x14ac:dyDescent="0.25">
      <c r="A99" t="s">
        <v>7</v>
      </c>
      <c r="B99" s="3">
        <v>41698</v>
      </c>
      <c r="C99" s="4">
        <v>44.96</v>
      </c>
      <c r="D99" s="5">
        <v>16705.1715</v>
      </c>
      <c r="E99" s="6">
        <v>92339379</v>
      </c>
      <c r="F99" s="4">
        <v>52.786000000000001</v>
      </c>
      <c r="G99" s="7">
        <v>3.8890000000000002</v>
      </c>
      <c r="H99">
        <v>10</v>
      </c>
      <c r="I99">
        <v>6</v>
      </c>
      <c r="J99">
        <v>2</v>
      </c>
      <c r="K99" s="35">
        <f>VLOOKUP($B99,StatsData!$A$2:$H$159,4,0)</f>
        <v>-1.919720767888311E-2</v>
      </c>
      <c r="L99" s="35">
        <f>VLOOKUP($B99,StatsData!$A$2:$H$159,7,0)</f>
        <v>4.5745794217341818E-2</v>
      </c>
    </row>
    <row r="100" spans="1:12" x14ac:dyDescent="0.25">
      <c r="A100" t="s">
        <v>7</v>
      </c>
      <c r="B100" s="3">
        <v>41729</v>
      </c>
      <c r="C100" s="4">
        <v>44.63</v>
      </c>
      <c r="D100" s="5">
        <v>16582.5579</v>
      </c>
      <c r="E100" s="6">
        <v>85215458</v>
      </c>
      <c r="F100" s="4">
        <v>53.1</v>
      </c>
      <c r="G100" s="7">
        <v>4</v>
      </c>
      <c r="H100">
        <v>11</v>
      </c>
      <c r="I100">
        <v>5</v>
      </c>
      <c r="J100">
        <v>2</v>
      </c>
      <c r="K100" s="35">
        <f>VLOOKUP($B100,StatsData!$A$2:$H$159,4,0)</f>
        <v>-7.3398576512455627E-3</v>
      </c>
      <c r="L100" s="35">
        <f>VLOOKUP($B100,StatsData!$A$2:$H$159,7,0)</f>
        <v>8.4035872831886849E-3</v>
      </c>
    </row>
    <row r="101" spans="1:12" x14ac:dyDescent="0.25">
      <c r="A101" t="s">
        <v>7</v>
      </c>
      <c r="B101" s="3">
        <v>41759</v>
      </c>
      <c r="C101" s="4">
        <v>40.869999999999997</v>
      </c>
      <c r="D101" s="5">
        <v>15265.124599999999</v>
      </c>
      <c r="E101" s="6">
        <v>136192053</v>
      </c>
      <c r="F101" s="4">
        <v>51.3</v>
      </c>
      <c r="G101" s="7">
        <v>4.0529999999999999</v>
      </c>
      <c r="H101">
        <v>12</v>
      </c>
      <c r="I101">
        <v>5</v>
      </c>
      <c r="J101">
        <v>2</v>
      </c>
      <c r="K101" s="35">
        <f>VLOOKUP($B101,StatsData!$A$2:$H$159,4,0)</f>
        <v>-8.4248263499888121E-2</v>
      </c>
      <c r="L101" s="35">
        <f>VLOOKUP($B101,StatsData!$A$2:$H$159,7,0)</f>
        <v>7.3914756584929631E-3</v>
      </c>
    </row>
    <row r="102" spans="1:12" x14ac:dyDescent="0.25">
      <c r="A102" t="s">
        <v>7</v>
      </c>
      <c r="B102" s="3">
        <v>41789</v>
      </c>
      <c r="C102" s="4">
        <v>44.37</v>
      </c>
      <c r="D102" s="5">
        <v>16572.39</v>
      </c>
      <c r="E102" s="6">
        <v>93924516</v>
      </c>
      <c r="F102" s="4">
        <v>50.585000000000001</v>
      </c>
      <c r="G102" s="7">
        <v>4.0529999999999999</v>
      </c>
      <c r="H102">
        <v>12</v>
      </c>
      <c r="I102">
        <v>5</v>
      </c>
      <c r="J102">
        <v>2</v>
      </c>
      <c r="K102" s="35">
        <f>VLOOKUP($B102,StatsData!$A$2:$H$159,4,0)</f>
        <v>8.5637386836310281E-2</v>
      </c>
      <c r="L102" s="35">
        <f>VLOOKUP($B102,StatsData!$A$2:$H$159,7,0)</f>
        <v>2.3476235568129056E-2</v>
      </c>
    </row>
    <row r="103" spans="1:12" x14ac:dyDescent="0.25">
      <c r="A103" t="s">
        <v>7</v>
      </c>
      <c r="B103" s="3">
        <v>41820</v>
      </c>
      <c r="C103" s="4">
        <v>41.07</v>
      </c>
      <c r="D103" s="5">
        <v>15339.825500000001</v>
      </c>
      <c r="E103" s="6">
        <v>147188499</v>
      </c>
      <c r="F103" s="4">
        <v>50.954999999999998</v>
      </c>
      <c r="G103" s="7">
        <v>3.9470000000000001</v>
      </c>
      <c r="H103">
        <v>11</v>
      </c>
      <c r="I103">
        <v>6</v>
      </c>
      <c r="J103">
        <v>2</v>
      </c>
      <c r="K103" s="35">
        <f>VLOOKUP($B103,StatsData!$A$2:$H$159,4,0)</f>
        <v>-7.4374577417173682E-2</v>
      </c>
      <c r="L103" s="35">
        <f>VLOOKUP($B103,StatsData!$A$2:$H$159,7,0)</f>
        <v>2.0656324616626698E-2</v>
      </c>
    </row>
    <row r="104" spans="1:12" x14ac:dyDescent="0.25">
      <c r="A104" t="s">
        <v>7</v>
      </c>
      <c r="B104" s="3">
        <v>41851</v>
      </c>
      <c r="C104" s="4">
        <v>46.39</v>
      </c>
      <c r="D104" s="5">
        <v>17330.123599999999</v>
      </c>
      <c r="E104" s="6">
        <v>174229503</v>
      </c>
      <c r="F104" s="4">
        <v>53.399000000000001</v>
      </c>
      <c r="G104" s="7">
        <v>4.0529999999999999</v>
      </c>
      <c r="H104">
        <v>12</v>
      </c>
      <c r="I104">
        <v>5</v>
      </c>
      <c r="J104">
        <v>2</v>
      </c>
      <c r="K104" s="35">
        <f>VLOOKUP($B104,StatsData!$A$2:$H$159,4,0)</f>
        <v>0.12953494034575108</v>
      </c>
      <c r="L104" s="35">
        <f>VLOOKUP($B104,StatsData!$A$2:$H$159,7,0)</f>
        <v>-1.3791530834586063E-2</v>
      </c>
    </row>
    <row r="105" spans="1:12" x14ac:dyDescent="0.25">
      <c r="A105" t="s">
        <v>7</v>
      </c>
      <c r="B105" s="3">
        <v>41880</v>
      </c>
      <c r="C105" s="4">
        <v>47.61</v>
      </c>
      <c r="D105" s="5">
        <v>17785.8845</v>
      </c>
      <c r="E105" s="6">
        <v>98863364</v>
      </c>
      <c r="F105" s="4">
        <v>53.905999999999999</v>
      </c>
      <c r="G105" s="7">
        <v>4.0529999999999999</v>
      </c>
      <c r="H105">
        <v>12</v>
      </c>
      <c r="I105">
        <v>5</v>
      </c>
      <c r="J105">
        <v>2</v>
      </c>
      <c r="K105" s="35">
        <f>VLOOKUP($B105,StatsData!$A$2:$H$159,4,0)</f>
        <v>2.6298771286915157E-2</v>
      </c>
      <c r="L105" s="35">
        <f>VLOOKUP($B105,StatsData!$A$2:$H$159,7,0)</f>
        <v>4.0006394172168891E-2</v>
      </c>
    </row>
    <row r="106" spans="1:12" x14ac:dyDescent="0.25">
      <c r="A106" t="s">
        <v>7</v>
      </c>
      <c r="B106" s="3">
        <v>41912</v>
      </c>
      <c r="C106" s="4">
        <v>46.79</v>
      </c>
      <c r="D106" s="5">
        <v>17479.553400000001</v>
      </c>
      <c r="E106" s="6">
        <v>104893787</v>
      </c>
      <c r="F106" s="4">
        <v>55.323999999999998</v>
      </c>
      <c r="G106" s="7">
        <v>4.0999999999999996</v>
      </c>
      <c r="H106">
        <v>13</v>
      </c>
      <c r="I106">
        <v>5</v>
      </c>
      <c r="J106">
        <v>2</v>
      </c>
      <c r="K106" s="35">
        <f>VLOOKUP($B106,StatsData!$A$2:$H$159,4,0)</f>
        <v>-1.7223272421760139E-2</v>
      </c>
      <c r="L106" s="35">
        <f>VLOOKUP($B106,StatsData!$A$2:$H$159,7,0)</f>
        <v>-1.4022847167708741E-2</v>
      </c>
    </row>
    <row r="107" spans="1:12" x14ac:dyDescent="0.25">
      <c r="A107" t="s">
        <v>7</v>
      </c>
      <c r="B107" s="3">
        <v>41943</v>
      </c>
      <c r="C107" s="4">
        <v>52.81</v>
      </c>
      <c r="D107" s="5">
        <v>19490.627400000001</v>
      </c>
      <c r="E107" s="6">
        <v>207273442</v>
      </c>
      <c r="F107" s="4">
        <v>59.558999999999997</v>
      </c>
      <c r="G107" s="7">
        <v>4.1500000000000004</v>
      </c>
      <c r="H107">
        <v>14</v>
      </c>
      <c r="I107">
        <v>4</v>
      </c>
      <c r="J107">
        <v>2</v>
      </c>
      <c r="K107" s="35">
        <f>VLOOKUP($B107,StatsData!$A$2:$H$159,4,0)</f>
        <v>0.1286599700790767</v>
      </c>
      <c r="L107" s="35">
        <f>VLOOKUP($B107,StatsData!$A$2:$H$159,7,0)</f>
        <v>2.4424803396200012E-2</v>
      </c>
    </row>
    <row r="108" spans="1:12" x14ac:dyDescent="0.25">
      <c r="A108" t="s">
        <v>7</v>
      </c>
      <c r="B108" s="3">
        <v>41971</v>
      </c>
      <c r="C108" s="4">
        <v>61.23</v>
      </c>
      <c r="D108" s="5">
        <v>22598.203300000001</v>
      </c>
      <c r="E108" s="6">
        <v>98678297</v>
      </c>
      <c r="F108" s="4">
        <v>61.441000000000003</v>
      </c>
      <c r="G108" s="7">
        <v>4.2110000000000003</v>
      </c>
      <c r="H108">
        <v>14</v>
      </c>
      <c r="I108">
        <v>3</v>
      </c>
      <c r="J108">
        <v>2</v>
      </c>
      <c r="K108" s="35">
        <f>VLOOKUP($B108,StatsData!$A$2:$H$159,4,0)</f>
        <v>0.15943950009467889</v>
      </c>
      <c r="L108" s="35">
        <f>VLOOKUP($B108,StatsData!$A$2:$H$159,7,0)</f>
        <v>2.6894094820909986E-2</v>
      </c>
    </row>
    <row r="109" spans="1:12" x14ac:dyDescent="0.25">
      <c r="A109" t="s">
        <v>7</v>
      </c>
      <c r="B109" s="3">
        <v>42004</v>
      </c>
      <c r="C109" s="4">
        <v>66.89</v>
      </c>
      <c r="D109" s="5">
        <v>24687.143800000002</v>
      </c>
      <c r="E109" s="6">
        <v>127652858</v>
      </c>
      <c r="F109" s="4">
        <v>71.912000000000006</v>
      </c>
      <c r="G109" s="7">
        <v>4.4210000000000003</v>
      </c>
      <c r="H109">
        <v>15</v>
      </c>
      <c r="I109">
        <v>3</v>
      </c>
      <c r="J109">
        <v>1</v>
      </c>
      <c r="K109" s="35">
        <f>VLOOKUP($B109,StatsData!$A$2:$H$159,4,0)</f>
        <v>9.2438347215417327E-2</v>
      </c>
      <c r="L109" s="35">
        <f>VLOOKUP($B109,StatsData!$A$2:$H$159,7,0)</f>
        <v>-2.5192116349471716E-3</v>
      </c>
    </row>
    <row r="110" spans="1:12" x14ac:dyDescent="0.25">
      <c r="A110" t="s">
        <v>7</v>
      </c>
      <c r="B110" s="3">
        <v>42034</v>
      </c>
      <c r="C110" s="4">
        <v>69.37</v>
      </c>
      <c r="D110" s="5">
        <v>25602.439299999998</v>
      </c>
      <c r="E110" s="6">
        <v>124175158</v>
      </c>
      <c r="F110" s="4">
        <v>89.25</v>
      </c>
      <c r="G110" s="7">
        <v>4.55</v>
      </c>
      <c r="H110">
        <v>16</v>
      </c>
      <c r="I110">
        <v>4</v>
      </c>
      <c r="J110">
        <v>0</v>
      </c>
      <c r="K110" s="35">
        <f>VLOOKUP($B110,StatsData!$A$2:$H$159,4,0)</f>
        <v>3.7075796083121615E-2</v>
      </c>
      <c r="L110" s="35">
        <f>VLOOKUP($B110,StatsData!$A$2:$H$159,7,0)</f>
        <v>-3.0020374379218118E-2</v>
      </c>
    </row>
    <row r="111" spans="1:12" x14ac:dyDescent="0.25">
      <c r="A111" t="s">
        <v>7</v>
      </c>
      <c r="B111" s="3">
        <v>42062</v>
      </c>
      <c r="C111" s="4">
        <v>65.180000000000007</v>
      </c>
      <c r="D111" s="5">
        <v>25043.875400000001</v>
      </c>
      <c r="E111" s="6">
        <v>109876271</v>
      </c>
      <c r="F111" s="4">
        <v>88.701999999999998</v>
      </c>
      <c r="G111" s="7">
        <v>4.55</v>
      </c>
      <c r="H111">
        <v>16</v>
      </c>
      <c r="I111">
        <v>4</v>
      </c>
      <c r="J111">
        <v>0</v>
      </c>
      <c r="K111" s="35">
        <f>VLOOKUP($B111,StatsData!$A$2:$H$159,4,0)</f>
        <v>-6.0400749603574999E-2</v>
      </c>
      <c r="L111" s="35">
        <f>VLOOKUP($B111,StatsData!$A$2:$H$159,7,0)</f>
        <v>5.747371645497612E-2</v>
      </c>
    </row>
    <row r="112" spans="1:12" x14ac:dyDescent="0.25">
      <c r="A112" t="s">
        <v>7</v>
      </c>
      <c r="B112" s="3">
        <v>42094</v>
      </c>
      <c r="C112" s="4">
        <v>67.25</v>
      </c>
      <c r="D112" s="5">
        <v>25839.223999999998</v>
      </c>
      <c r="E112" s="6">
        <v>108342402</v>
      </c>
      <c r="F112" s="4">
        <v>88.460999999999999</v>
      </c>
      <c r="G112" s="7">
        <v>4.5259999999999998</v>
      </c>
      <c r="H112">
        <v>15</v>
      </c>
      <c r="I112">
        <v>4</v>
      </c>
      <c r="J112">
        <v>0</v>
      </c>
      <c r="K112" s="35">
        <f>VLOOKUP($B112,StatsData!$A$2:$H$159,4,0)</f>
        <v>3.1758208039275759E-2</v>
      </c>
      <c r="L112" s="35">
        <f>VLOOKUP($B112,StatsData!$A$2:$H$159,7,0)</f>
        <v>-1.581566410271007E-2</v>
      </c>
    </row>
    <row r="113" spans="1:12" x14ac:dyDescent="0.25">
      <c r="A113" t="s">
        <v>7</v>
      </c>
      <c r="B113" s="3">
        <v>42124</v>
      </c>
      <c r="C113" s="4">
        <v>59.74</v>
      </c>
      <c r="D113" s="5">
        <v>22820.767500000002</v>
      </c>
      <c r="E113" s="6">
        <v>129584383</v>
      </c>
      <c r="F113" s="4">
        <v>85.225999999999999</v>
      </c>
      <c r="G113" s="7">
        <v>4.4210000000000003</v>
      </c>
      <c r="H113">
        <v>14</v>
      </c>
      <c r="I113">
        <v>5</v>
      </c>
      <c r="J113">
        <v>0</v>
      </c>
      <c r="K113" s="35">
        <f>VLOOKUP($B113,StatsData!$A$2:$H$159,4,0)</f>
        <v>-0.11167286245353159</v>
      </c>
      <c r="L113" s="35">
        <f>VLOOKUP($B113,StatsData!$A$2:$H$159,7,0)</f>
        <v>9.5945885574479917E-3</v>
      </c>
    </row>
    <row r="114" spans="1:12" x14ac:dyDescent="0.25">
      <c r="A114" t="s">
        <v>7</v>
      </c>
      <c r="B114" s="3">
        <v>42153</v>
      </c>
      <c r="C114" s="4">
        <v>54.59</v>
      </c>
      <c r="D114" s="5">
        <v>20853.46</v>
      </c>
      <c r="E114" s="6">
        <v>126182294</v>
      </c>
      <c r="F114" s="4">
        <v>82.786000000000001</v>
      </c>
      <c r="G114" s="7">
        <v>4.4119999999999999</v>
      </c>
      <c r="H114">
        <v>12</v>
      </c>
      <c r="I114">
        <v>5</v>
      </c>
      <c r="J114">
        <v>0</v>
      </c>
      <c r="K114" s="35">
        <f>VLOOKUP($B114,StatsData!$A$2:$H$159,4,0)</f>
        <v>-8.6206896551724088E-2</v>
      </c>
      <c r="L114" s="35">
        <f>VLOOKUP($B114,StatsData!$A$2:$H$159,7,0)</f>
        <v>1.2858622825877575E-2</v>
      </c>
    </row>
    <row r="115" spans="1:12" x14ac:dyDescent="0.25">
      <c r="A115" t="s">
        <v>7</v>
      </c>
      <c r="B115" s="3">
        <v>42185</v>
      </c>
      <c r="C115" s="4">
        <v>53.01</v>
      </c>
      <c r="D115" s="5">
        <v>20249.897700000001</v>
      </c>
      <c r="E115" s="6">
        <v>123310725</v>
      </c>
      <c r="F115" s="4">
        <v>76.846000000000004</v>
      </c>
      <c r="G115" s="7">
        <v>4.4119999999999999</v>
      </c>
      <c r="H115">
        <v>12</v>
      </c>
      <c r="I115">
        <v>5</v>
      </c>
      <c r="J115">
        <v>0</v>
      </c>
      <c r="K115" s="35">
        <f>VLOOKUP($B115,StatsData!$A$2:$H$159,4,0)</f>
        <v>-2.8943029858948588E-2</v>
      </c>
      <c r="L115" s="35">
        <f>VLOOKUP($B115,StatsData!$A$2:$H$159,7,0)</f>
        <v>-1.9359166114135018E-2</v>
      </c>
    </row>
    <row r="116" spans="1:12" x14ac:dyDescent="0.25">
      <c r="A116" t="s">
        <v>7</v>
      </c>
      <c r="B116" s="3">
        <v>42216</v>
      </c>
      <c r="C116" s="4">
        <v>56.39</v>
      </c>
      <c r="D116" s="5">
        <v>21541.062600000001</v>
      </c>
      <c r="E116" s="6">
        <v>131458120</v>
      </c>
      <c r="F116" s="4">
        <v>78.409000000000006</v>
      </c>
      <c r="G116" s="7">
        <v>4.6470000000000002</v>
      </c>
      <c r="H116">
        <v>14</v>
      </c>
      <c r="I116">
        <v>3</v>
      </c>
      <c r="J116">
        <v>0</v>
      </c>
      <c r="K116" s="35">
        <f>VLOOKUP($B116,StatsData!$A$2:$H$159,4,0)</f>
        <v>6.37615544236938E-2</v>
      </c>
      <c r="L116" s="35">
        <f>VLOOKUP($B116,StatsData!$A$2:$H$159,7,0)</f>
        <v>2.0952081449742588E-2</v>
      </c>
    </row>
    <row r="117" spans="1:12" x14ac:dyDescent="0.25">
      <c r="A117" t="s">
        <v>7</v>
      </c>
      <c r="B117" s="3">
        <v>42247</v>
      </c>
      <c r="C117" s="4">
        <v>56.97</v>
      </c>
      <c r="D117" s="5">
        <v>21762.623500000002</v>
      </c>
      <c r="E117" s="6">
        <v>115327812</v>
      </c>
      <c r="F117" s="4">
        <v>78.209000000000003</v>
      </c>
      <c r="G117" s="7">
        <v>4.6470000000000002</v>
      </c>
      <c r="H117">
        <v>14</v>
      </c>
      <c r="I117">
        <v>3</v>
      </c>
      <c r="J117">
        <v>0</v>
      </c>
      <c r="K117" s="35">
        <f>VLOOKUP($B117,StatsData!$A$2:$H$159,4,0)</f>
        <v>1.0285511615534704E-2</v>
      </c>
      <c r="L117" s="35">
        <f>VLOOKUP($B117,StatsData!$A$2:$H$159,7,0)</f>
        <v>-6.0334206068073382E-2</v>
      </c>
    </row>
    <row r="118" spans="1:12" x14ac:dyDescent="0.25">
      <c r="A118" t="s">
        <v>7</v>
      </c>
      <c r="B118" s="3">
        <v>42277</v>
      </c>
      <c r="C118" s="4">
        <v>53.05</v>
      </c>
      <c r="D118" s="5">
        <v>20265.1777</v>
      </c>
      <c r="E118" s="6">
        <v>207263018</v>
      </c>
      <c r="F118" s="4">
        <v>78.543000000000006</v>
      </c>
      <c r="G118" s="7">
        <v>4.6470000000000002</v>
      </c>
      <c r="H118">
        <v>14</v>
      </c>
      <c r="I118">
        <v>3</v>
      </c>
      <c r="J118">
        <v>0</v>
      </c>
      <c r="K118" s="35">
        <f>VLOOKUP($B118,StatsData!$A$2:$H$159,4,0)</f>
        <v>-6.8808144637528601E-2</v>
      </c>
      <c r="L118" s="35">
        <f>VLOOKUP($B118,StatsData!$A$2:$H$159,7,0)</f>
        <v>-2.4743563477429453E-2</v>
      </c>
    </row>
    <row r="119" spans="1:12" x14ac:dyDescent="0.25">
      <c r="A119" t="s">
        <v>7</v>
      </c>
      <c r="B119" s="3">
        <v>42307</v>
      </c>
      <c r="C119" s="4">
        <v>60.31</v>
      </c>
      <c r="D119" s="5">
        <v>23038.508300000001</v>
      </c>
      <c r="E119" s="6">
        <v>155702620</v>
      </c>
      <c r="F119" s="4">
        <v>81.108999999999995</v>
      </c>
      <c r="G119" s="7">
        <v>4.75</v>
      </c>
      <c r="H119">
        <v>14</v>
      </c>
      <c r="I119">
        <v>2</v>
      </c>
      <c r="J119">
        <v>0</v>
      </c>
      <c r="K119" s="35">
        <f>VLOOKUP($B119,StatsData!$A$2:$H$159,4,0)</f>
        <v>0.136852026390198</v>
      </c>
      <c r="L119" s="35">
        <f>VLOOKUP($B119,StatsData!$A$2:$H$159,7,0)</f>
        <v>8.4354526535150853E-2</v>
      </c>
    </row>
    <row r="120" spans="1:12" x14ac:dyDescent="0.25">
      <c r="A120" t="s">
        <v>7</v>
      </c>
      <c r="B120" s="3">
        <v>42338</v>
      </c>
      <c r="C120" s="4">
        <v>55.73</v>
      </c>
      <c r="D120" s="5">
        <v>21288.941599999998</v>
      </c>
      <c r="E120" s="6">
        <v>83820360</v>
      </c>
      <c r="F120" s="4">
        <v>80.709000000000003</v>
      </c>
      <c r="G120" s="7">
        <v>4.75</v>
      </c>
      <c r="H120">
        <v>14</v>
      </c>
      <c r="I120">
        <v>2</v>
      </c>
      <c r="J120">
        <v>0</v>
      </c>
      <c r="K120" s="35">
        <f>VLOOKUP($B120,StatsData!$A$2:$H$159,4,0)</f>
        <v>-7.5940971646493161E-2</v>
      </c>
      <c r="L120" s="35">
        <f>VLOOKUP($B120,StatsData!$A$2:$H$159,7,0)</f>
        <v>2.9731384304618746E-3</v>
      </c>
    </row>
    <row r="121" spans="1:12" x14ac:dyDescent="0.25">
      <c r="A121" t="s">
        <v>7</v>
      </c>
      <c r="B121" s="3">
        <v>42369</v>
      </c>
      <c r="C121" s="4">
        <v>57.3</v>
      </c>
      <c r="D121" s="5">
        <v>21888.6839</v>
      </c>
      <c r="E121" s="6">
        <v>93185501</v>
      </c>
      <c r="F121" s="4">
        <v>81.242000000000004</v>
      </c>
      <c r="G121" s="7">
        <v>4.75</v>
      </c>
      <c r="H121">
        <v>14</v>
      </c>
      <c r="I121">
        <v>2</v>
      </c>
      <c r="J121">
        <v>0</v>
      </c>
      <c r="K121" s="35">
        <f>VLOOKUP($B121,StatsData!$A$2:$H$159,4,0)</f>
        <v>2.8171541360129115E-2</v>
      </c>
      <c r="L121" s="35">
        <f>VLOOKUP($B121,StatsData!$A$2:$H$159,7,0)</f>
        <v>-1.5771960729775159E-2</v>
      </c>
    </row>
    <row r="122" spans="1:12" x14ac:dyDescent="0.25">
      <c r="A122" t="s">
        <v>7</v>
      </c>
      <c r="B122" s="3">
        <v>42398</v>
      </c>
      <c r="C122" s="4">
        <v>48.28</v>
      </c>
      <c r="D122" s="5">
        <v>18443.030699999999</v>
      </c>
      <c r="E122" s="6">
        <v>152401838</v>
      </c>
      <c r="F122" s="4">
        <v>76.356999999999999</v>
      </c>
      <c r="G122" s="7">
        <v>4.7329999999999997</v>
      </c>
      <c r="H122">
        <v>13</v>
      </c>
      <c r="I122">
        <v>2</v>
      </c>
      <c r="J122">
        <v>0</v>
      </c>
      <c r="K122" s="35">
        <f>VLOOKUP($B122,StatsData!$A$2:$H$159,4,0)</f>
        <v>-0.15741710296684108</v>
      </c>
      <c r="L122" s="35">
        <f>VLOOKUP($B122,StatsData!$A$2:$H$159,7,0)</f>
        <v>-4.9623194473518928E-2</v>
      </c>
    </row>
    <row r="123" spans="1:12" x14ac:dyDescent="0.25">
      <c r="A123" t="s">
        <v>7</v>
      </c>
      <c r="B123" s="3">
        <v>42429</v>
      </c>
      <c r="C123" s="4">
        <v>57.26</v>
      </c>
      <c r="D123" s="5">
        <v>20584.0998</v>
      </c>
      <c r="E123" s="6">
        <v>120503756</v>
      </c>
      <c r="F123" s="4">
        <v>75.537999999999997</v>
      </c>
      <c r="G123" s="7">
        <v>4.7329999999999997</v>
      </c>
      <c r="H123">
        <v>13</v>
      </c>
      <c r="I123">
        <v>2</v>
      </c>
      <c r="J123">
        <v>0</v>
      </c>
      <c r="K123" s="35">
        <f>VLOOKUP($B123,StatsData!$A$2:$H$159,4,0)</f>
        <v>0.1859983429991714</v>
      </c>
      <c r="L123" s="35">
        <f>VLOOKUP($B123,StatsData!$A$2:$H$159,7,0)</f>
        <v>-1.3491338010330756E-3</v>
      </c>
    </row>
    <row r="124" spans="1:12" x14ac:dyDescent="0.25">
      <c r="A124" t="s">
        <v>7</v>
      </c>
      <c r="B124" s="3">
        <v>42460</v>
      </c>
      <c r="C124" s="4">
        <v>59.86</v>
      </c>
      <c r="D124" s="5">
        <v>21518.760300000002</v>
      </c>
      <c r="E124" s="6">
        <v>103497889</v>
      </c>
      <c r="F124" s="4">
        <v>73.856999999999999</v>
      </c>
      <c r="G124" s="7">
        <v>4.4710000000000001</v>
      </c>
      <c r="H124">
        <v>13</v>
      </c>
      <c r="I124">
        <v>4</v>
      </c>
      <c r="J124">
        <v>0</v>
      </c>
      <c r="K124" s="35">
        <f>VLOOKUP($B124,StatsData!$A$2:$H$159,4,0)</f>
        <v>4.5406915822563843E-2</v>
      </c>
      <c r="L124" s="35">
        <f>VLOOKUP($B124,StatsData!$A$2:$H$159,7,0)</f>
        <v>6.7837311762143582E-2</v>
      </c>
    </row>
    <row r="125" spans="1:12" x14ac:dyDescent="0.25">
      <c r="A125" t="s">
        <v>7</v>
      </c>
      <c r="B125" s="3">
        <v>42489</v>
      </c>
      <c r="C125" s="4">
        <v>45.81</v>
      </c>
      <c r="D125" s="5">
        <v>15429.8727</v>
      </c>
      <c r="E125" s="6">
        <v>128926816</v>
      </c>
      <c r="F125" s="4">
        <v>67.2</v>
      </c>
      <c r="G125" s="7">
        <v>4.3529999999999998</v>
      </c>
      <c r="H125">
        <v>12</v>
      </c>
      <c r="I125">
        <v>5</v>
      </c>
      <c r="J125">
        <v>0</v>
      </c>
      <c r="K125" s="35">
        <f>VLOOKUP($B125,StatsData!$A$2:$H$159,4,0)</f>
        <v>-0.23471433344470427</v>
      </c>
      <c r="L125" s="35">
        <f>VLOOKUP($B125,StatsData!$A$2:$H$159,7,0)</f>
        <v>3.8780205054853578E-3</v>
      </c>
    </row>
    <row r="126" spans="1:12" x14ac:dyDescent="0.25">
      <c r="A126" t="s">
        <v>7</v>
      </c>
      <c r="B126" s="3">
        <v>42521</v>
      </c>
      <c r="C126" s="4">
        <v>45.09</v>
      </c>
      <c r="D126" s="5">
        <v>15136.698399999999</v>
      </c>
      <c r="E126" s="6">
        <v>115010315</v>
      </c>
      <c r="F126" s="4">
        <v>66.933000000000007</v>
      </c>
      <c r="G126" s="7">
        <v>4.3529999999999998</v>
      </c>
      <c r="H126">
        <v>12</v>
      </c>
      <c r="I126">
        <v>5</v>
      </c>
      <c r="J126">
        <v>0</v>
      </c>
      <c r="K126" s="35">
        <f>VLOOKUP($B126,StatsData!$A$2:$H$159,4,0)</f>
        <v>-1.5717092337917404E-2</v>
      </c>
      <c r="L126" s="35">
        <f>VLOOKUP($B126,StatsData!$A$2:$H$159,7,0)</f>
        <v>1.7957218508640294E-2</v>
      </c>
    </row>
    <row r="127" spans="1:12" x14ac:dyDescent="0.25">
      <c r="A127" t="s">
        <v>7</v>
      </c>
      <c r="B127" s="3">
        <v>42551</v>
      </c>
      <c r="C127" s="4">
        <v>41.04</v>
      </c>
      <c r="D127" s="5">
        <v>13777.1147</v>
      </c>
      <c r="E127" s="6">
        <v>143706318</v>
      </c>
      <c r="F127" s="4">
        <v>63.582999999999998</v>
      </c>
      <c r="G127" s="7">
        <v>4.4379999999999997</v>
      </c>
      <c r="H127">
        <v>12</v>
      </c>
      <c r="I127">
        <v>4</v>
      </c>
      <c r="J127">
        <v>0</v>
      </c>
      <c r="K127" s="35">
        <f>VLOOKUP($B127,StatsData!$A$2:$H$159,4,0)</f>
        <v>-8.9820359281437168E-2</v>
      </c>
      <c r="L127" s="35">
        <f>VLOOKUP($B127,StatsData!$A$2:$H$159,7,0)</f>
        <v>2.5922510390481435E-3</v>
      </c>
    </row>
    <row r="128" spans="1:12" x14ac:dyDescent="0.25">
      <c r="A128" t="s">
        <v>7</v>
      </c>
      <c r="B128" s="3">
        <v>42580</v>
      </c>
      <c r="C128" s="4">
        <v>46.89</v>
      </c>
      <c r="D128" s="5">
        <v>15740.9578</v>
      </c>
      <c r="E128" s="6">
        <v>105960989</v>
      </c>
      <c r="F128" s="4">
        <v>58.695999999999998</v>
      </c>
      <c r="G128" s="7">
        <v>4.4000000000000004</v>
      </c>
      <c r="H128">
        <v>11</v>
      </c>
      <c r="I128">
        <v>4</v>
      </c>
      <c r="J128">
        <v>0</v>
      </c>
      <c r="K128" s="35">
        <f>VLOOKUP($B128,StatsData!$A$2:$H$159,4,0)</f>
        <v>0.14254385964912286</v>
      </c>
      <c r="L128" s="35">
        <f>VLOOKUP($B128,StatsData!$A$2:$H$159,7,0)</f>
        <v>3.6868008497534133E-2</v>
      </c>
    </row>
    <row r="129" spans="1:12" x14ac:dyDescent="0.25">
      <c r="A129" t="s">
        <v>7</v>
      </c>
      <c r="B129" s="3">
        <v>42613</v>
      </c>
      <c r="C129" s="4">
        <v>50.41</v>
      </c>
      <c r="D129" s="5">
        <v>16252.6021</v>
      </c>
      <c r="E129" s="6">
        <v>93179825</v>
      </c>
      <c r="F129" s="4">
        <v>59.381999999999998</v>
      </c>
      <c r="G129" s="7">
        <v>4.5629999999999997</v>
      </c>
      <c r="H129">
        <v>13</v>
      </c>
      <c r="I129">
        <v>3</v>
      </c>
      <c r="J129">
        <v>0</v>
      </c>
      <c r="K129" s="35">
        <f>VLOOKUP($B129,StatsData!$A$2:$H$159,4,0)</f>
        <v>7.506931115376414E-2</v>
      </c>
      <c r="L129" s="35">
        <f>VLOOKUP($B129,StatsData!$A$2:$H$159,7,0)</f>
        <v>1.4047845308431395E-3</v>
      </c>
    </row>
    <row r="130" spans="1:12" x14ac:dyDescent="0.25">
      <c r="A130" t="s">
        <v>7</v>
      </c>
      <c r="B130" s="3">
        <v>42643</v>
      </c>
      <c r="C130" s="4">
        <v>52.47</v>
      </c>
      <c r="D130" s="5">
        <v>16916.763200000001</v>
      </c>
      <c r="E130" s="6">
        <v>103379710</v>
      </c>
      <c r="F130" s="4">
        <v>58.811</v>
      </c>
      <c r="G130" s="7">
        <v>4.4379999999999997</v>
      </c>
      <c r="H130">
        <v>12</v>
      </c>
      <c r="I130">
        <v>4</v>
      </c>
      <c r="J130">
        <v>0</v>
      </c>
      <c r="K130" s="35">
        <f>VLOOKUP($B130,StatsData!$A$2:$H$159,4,0)</f>
        <v>4.0864907756397617E-2</v>
      </c>
      <c r="L130" s="35">
        <f>VLOOKUP($B130,StatsData!$A$2:$H$159,7,0)</f>
        <v>1.8688004970535133E-4</v>
      </c>
    </row>
    <row r="131" spans="1:12" x14ac:dyDescent="0.25">
      <c r="A131" t="s">
        <v>7</v>
      </c>
      <c r="B131" s="3">
        <v>42674</v>
      </c>
      <c r="C131" s="4">
        <v>56.23</v>
      </c>
      <c r="D131" s="5">
        <v>18129.018400000001</v>
      </c>
      <c r="E131" s="6">
        <v>114928088</v>
      </c>
      <c r="F131" s="4">
        <v>61.356999999999999</v>
      </c>
      <c r="G131" s="7">
        <v>4.3529999999999998</v>
      </c>
      <c r="H131">
        <v>12</v>
      </c>
      <c r="I131">
        <v>5</v>
      </c>
      <c r="J131">
        <v>0</v>
      </c>
      <c r="K131" s="35">
        <f>VLOOKUP($B131,StatsData!$A$2:$H$159,4,0)</f>
        <v>7.1659996188297992E-2</v>
      </c>
      <c r="L131" s="35">
        <f>VLOOKUP($B131,StatsData!$A$2:$H$159,7,0)</f>
        <v>-1.8240452699062937E-2</v>
      </c>
    </row>
    <row r="132" spans="1:12" x14ac:dyDescent="0.25">
      <c r="A132" t="s">
        <v>7</v>
      </c>
      <c r="B132" s="3">
        <v>42704</v>
      </c>
      <c r="C132" s="4">
        <v>68.95</v>
      </c>
      <c r="D132" s="5">
        <v>22230.051899999999</v>
      </c>
      <c r="E132" s="6">
        <v>104900795</v>
      </c>
      <c r="F132" s="4">
        <v>71</v>
      </c>
      <c r="G132" s="7">
        <v>4.1669999999999998</v>
      </c>
      <c r="H132">
        <v>11</v>
      </c>
      <c r="I132">
        <v>7</v>
      </c>
      <c r="J132">
        <v>0</v>
      </c>
      <c r="K132" s="35">
        <f>VLOOKUP($B132,StatsData!$A$2:$H$159,4,0)</f>
        <v>0.22621376489418465</v>
      </c>
      <c r="L132" s="35">
        <f>VLOOKUP($B132,StatsData!$A$2:$H$159,7,0)</f>
        <v>3.7035114647209877E-2</v>
      </c>
    </row>
    <row r="133" spans="1:12" x14ac:dyDescent="0.25">
      <c r="A133" t="s">
        <v>7</v>
      </c>
      <c r="B133" s="3">
        <v>42734</v>
      </c>
      <c r="C133" s="4">
        <v>72.88</v>
      </c>
      <c r="D133" s="5">
        <v>23123.773300000001</v>
      </c>
      <c r="E133" s="6">
        <v>63609167</v>
      </c>
      <c r="F133" s="4">
        <v>80.281000000000006</v>
      </c>
      <c r="G133" s="7">
        <v>4.3890000000000002</v>
      </c>
      <c r="H133">
        <v>13</v>
      </c>
      <c r="I133">
        <v>5</v>
      </c>
      <c r="J133">
        <v>0</v>
      </c>
      <c r="K133" s="35">
        <f>VLOOKUP($B133,StatsData!$A$2:$H$159,4,0)</f>
        <v>5.6997824510514716E-2</v>
      </c>
      <c r="L133" s="35">
        <f>VLOOKUP($B133,StatsData!$A$2:$H$159,7,0)</f>
        <v>1.9765332850302686E-2</v>
      </c>
    </row>
    <row r="134" spans="1:12" x14ac:dyDescent="0.25">
      <c r="A134" t="s">
        <v>7</v>
      </c>
      <c r="B134" s="3">
        <v>42766</v>
      </c>
      <c r="C134" s="4">
        <v>70.47</v>
      </c>
      <c r="D134" s="5">
        <v>22359.115099999999</v>
      </c>
      <c r="E134" s="6">
        <v>73207514</v>
      </c>
      <c r="F134" s="4">
        <v>85.281000000000006</v>
      </c>
      <c r="G134" s="7">
        <v>4.1669999999999998</v>
      </c>
      <c r="H134">
        <v>11</v>
      </c>
      <c r="I134">
        <v>7</v>
      </c>
      <c r="J134">
        <v>0</v>
      </c>
      <c r="K134" s="35">
        <f>VLOOKUP($B134,StatsData!$A$2:$H$159,4,0)</f>
        <v>-3.3068057080131719E-2</v>
      </c>
      <c r="L134" s="35">
        <f>VLOOKUP($B134,StatsData!$A$2:$H$159,7,0)</f>
        <v>1.8966218395479073E-2</v>
      </c>
    </row>
    <row r="135" spans="1:12" x14ac:dyDescent="0.25">
      <c r="A135" t="s">
        <v>7</v>
      </c>
      <c r="B135" s="3">
        <v>42794</v>
      </c>
      <c r="C135" s="4">
        <v>74.09</v>
      </c>
      <c r="D135" s="5">
        <v>23507.688900000001</v>
      </c>
      <c r="E135" s="6">
        <v>57821872</v>
      </c>
      <c r="F135" s="4">
        <v>85.438000000000002</v>
      </c>
      <c r="G135" s="7">
        <v>4.1669999999999998</v>
      </c>
      <c r="H135">
        <v>11</v>
      </c>
      <c r="I135">
        <v>7</v>
      </c>
      <c r="J135">
        <v>0</v>
      </c>
      <c r="K135" s="35">
        <f>VLOOKUP($B135,StatsData!$A$2:$H$159,4,0)</f>
        <v>5.1369377039875097E-2</v>
      </c>
      <c r="L135" s="35">
        <f>VLOOKUP($B135,StatsData!$A$2:$H$159,7,0)</f>
        <v>3.970815241948622E-2</v>
      </c>
    </row>
    <row r="136" spans="1:12" x14ac:dyDescent="0.25">
      <c r="A136" t="s">
        <v>7</v>
      </c>
      <c r="B136" s="3">
        <v>42825</v>
      </c>
      <c r="C136" s="4">
        <v>70.64</v>
      </c>
      <c r="D136" s="5">
        <v>22413.053599999999</v>
      </c>
      <c r="E136" s="6">
        <v>110703708</v>
      </c>
      <c r="F136" s="4">
        <v>85.266999999999996</v>
      </c>
      <c r="G136" s="7">
        <v>4.0590000000000002</v>
      </c>
      <c r="H136">
        <v>9</v>
      </c>
      <c r="I136">
        <v>8</v>
      </c>
      <c r="J136">
        <v>0</v>
      </c>
      <c r="K136" s="35">
        <f>VLOOKUP($B136,StatsData!$A$2:$H$159,4,0)</f>
        <v>-4.65649885274666E-2</v>
      </c>
      <c r="L136" s="35">
        <f>VLOOKUP($B136,StatsData!$A$2:$H$159,7,0)</f>
        <v>1.1648095161407301E-3</v>
      </c>
    </row>
    <row r="137" spans="1:12" x14ac:dyDescent="0.25">
      <c r="A137" t="s">
        <v>7</v>
      </c>
      <c r="B137" s="3">
        <v>42853</v>
      </c>
      <c r="C137" s="4">
        <v>70.209999999999994</v>
      </c>
      <c r="D137" s="5">
        <v>22082.3734</v>
      </c>
      <c r="E137" s="6">
        <v>97787148</v>
      </c>
      <c r="F137" s="4">
        <v>85.5</v>
      </c>
      <c r="G137" s="7">
        <v>4.0590000000000002</v>
      </c>
      <c r="H137">
        <v>9</v>
      </c>
      <c r="I137">
        <v>8</v>
      </c>
      <c r="J137">
        <v>0</v>
      </c>
      <c r="K137" s="35">
        <f>VLOOKUP($B137,StatsData!$A$2:$H$159,4,0)</f>
        <v>-6.0872027180068899E-3</v>
      </c>
      <c r="L137" s="35">
        <f>VLOOKUP($B137,StatsData!$A$2:$H$159,7,0)</f>
        <v>1.0270569233243876E-2</v>
      </c>
    </row>
    <row r="138" spans="1:12" x14ac:dyDescent="0.25">
      <c r="A138" t="s">
        <v>7</v>
      </c>
      <c r="B138" s="3">
        <v>42886</v>
      </c>
      <c r="C138" s="4">
        <v>79.67</v>
      </c>
      <c r="D138" s="5">
        <v>25057.722399999999</v>
      </c>
      <c r="E138" s="6">
        <v>72089056</v>
      </c>
      <c r="F138" s="4">
        <v>86.332999999999998</v>
      </c>
      <c r="G138" s="7">
        <v>4.0590000000000002</v>
      </c>
      <c r="H138">
        <v>9</v>
      </c>
      <c r="I138">
        <v>8</v>
      </c>
      <c r="J138">
        <v>0</v>
      </c>
      <c r="K138" s="35">
        <f>VLOOKUP($B138,StatsData!$A$2:$H$159,4,0)</f>
        <v>0.13473864121919976</v>
      </c>
      <c r="L138" s="35">
        <f>VLOOKUP($B138,StatsData!$A$2:$H$159,7,0)</f>
        <v>1.40725262932897E-2</v>
      </c>
    </row>
    <row r="139" spans="1:12" x14ac:dyDescent="0.25">
      <c r="A139" t="s">
        <v>7</v>
      </c>
      <c r="B139" s="3">
        <v>42916</v>
      </c>
      <c r="C139" s="4">
        <v>75.25</v>
      </c>
      <c r="D139" s="5">
        <v>23667.547900000001</v>
      </c>
      <c r="E139" s="6">
        <v>74223421</v>
      </c>
      <c r="F139" s="4">
        <v>90.125</v>
      </c>
      <c r="G139" s="7">
        <v>4.1109999999999998</v>
      </c>
      <c r="H139">
        <v>10</v>
      </c>
      <c r="I139">
        <v>8</v>
      </c>
      <c r="J139">
        <v>0</v>
      </c>
      <c r="K139" s="35">
        <f>VLOOKUP($B139,StatsData!$A$2:$H$159,4,0)</f>
        <v>-5.5478850257311474E-2</v>
      </c>
      <c r="L139" s="35">
        <f>VLOOKUP($B139,StatsData!$A$2:$H$159,7,0)</f>
        <v>6.2417461403123653E-3</v>
      </c>
    </row>
    <row r="140" spans="1:12" x14ac:dyDescent="0.25">
      <c r="A140" t="s">
        <v>7</v>
      </c>
      <c r="B140" s="3">
        <v>42947</v>
      </c>
      <c r="C140" s="4">
        <v>67.680000000000007</v>
      </c>
      <c r="D140" s="5">
        <v>20589.9745</v>
      </c>
      <c r="E140" s="6">
        <v>98618646</v>
      </c>
      <c r="F140" s="4">
        <v>92.375</v>
      </c>
      <c r="G140" s="7">
        <v>4.1109999999999998</v>
      </c>
      <c r="H140">
        <v>10</v>
      </c>
      <c r="I140">
        <v>8</v>
      </c>
      <c r="J140">
        <v>0</v>
      </c>
      <c r="K140" s="35">
        <f>VLOOKUP($B140,StatsData!$A$2:$H$159,4,0)</f>
        <v>-0.10059800664451823</v>
      </c>
      <c r="L140" s="35">
        <f>VLOOKUP($B140,StatsData!$A$2:$H$159,7,0)</f>
        <v>2.0562761309518951E-2</v>
      </c>
    </row>
    <row r="141" spans="1:12" x14ac:dyDescent="0.25">
      <c r="A141" t="s">
        <v>7</v>
      </c>
      <c r="B141" s="3">
        <v>42978</v>
      </c>
      <c r="C141" s="4">
        <v>61.96</v>
      </c>
      <c r="D141" s="5">
        <v>18849.805199999999</v>
      </c>
      <c r="E141" s="6">
        <v>84077668</v>
      </c>
      <c r="F141" s="4">
        <v>89.941999999999993</v>
      </c>
      <c r="G141" s="7">
        <v>4.2220000000000004</v>
      </c>
      <c r="H141">
        <v>11</v>
      </c>
      <c r="I141">
        <v>7</v>
      </c>
      <c r="J141">
        <v>0</v>
      </c>
      <c r="K141" s="35">
        <f>VLOOKUP($B141,StatsData!$A$2:$H$159,4,0)</f>
        <v>-8.4515366430260142E-2</v>
      </c>
      <c r="L141" s="35">
        <f>VLOOKUP($B141,StatsData!$A$2:$H$159,7,0)</f>
        <v>3.0620622633290573E-3</v>
      </c>
    </row>
    <row r="142" spans="1:12" x14ac:dyDescent="0.25">
      <c r="A142" t="s">
        <v>7</v>
      </c>
      <c r="B142" s="3">
        <v>43007</v>
      </c>
      <c r="C142" s="4">
        <v>60.88</v>
      </c>
      <c r="D142" s="5">
        <v>18521.2418</v>
      </c>
      <c r="E142" s="6">
        <v>109888301</v>
      </c>
      <c r="F142" s="4">
        <v>76.236000000000004</v>
      </c>
      <c r="G142" s="7">
        <v>3.8420000000000001</v>
      </c>
      <c r="H142">
        <v>8</v>
      </c>
      <c r="I142">
        <v>11</v>
      </c>
      <c r="J142">
        <v>0</v>
      </c>
      <c r="K142" s="35">
        <f>VLOOKUP($B142,StatsData!$A$2:$H$159,4,0)</f>
        <v>-1.7430600387346673E-2</v>
      </c>
      <c r="L142" s="35">
        <f>VLOOKUP($B142,StatsData!$A$2:$H$159,7,0)</f>
        <v>2.0627748382813005E-2</v>
      </c>
    </row>
    <row r="143" spans="1:12" x14ac:dyDescent="0.25">
      <c r="A143" t="s">
        <v>7</v>
      </c>
      <c r="B143" s="3">
        <v>43039</v>
      </c>
      <c r="C143" s="4">
        <v>58.48</v>
      </c>
      <c r="D143" s="5">
        <v>17324.842400000001</v>
      </c>
      <c r="E143" s="6">
        <v>153805625</v>
      </c>
      <c r="F143" s="4">
        <v>70.763999999999996</v>
      </c>
      <c r="G143" s="7">
        <v>3.7370000000000001</v>
      </c>
      <c r="H143">
        <v>7</v>
      </c>
      <c r="I143">
        <v>12</v>
      </c>
      <c r="J143">
        <v>0</v>
      </c>
      <c r="K143" s="35">
        <f>VLOOKUP($B143,StatsData!$A$2:$H$159,4,0)</f>
        <v>-3.9421813403416661E-2</v>
      </c>
      <c r="L143" s="35">
        <f>VLOOKUP($B143,StatsData!$A$2:$H$159,7,0)</f>
        <v>2.3334840434781512E-2</v>
      </c>
    </row>
    <row r="144" spans="1:12" x14ac:dyDescent="0.25">
      <c r="A144" t="s">
        <v>7</v>
      </c>
      <c r="B144" s="3">
        <v>43069</v>
      </c>
      <c r="C144" s="4">
        <v>63.32</v>
      </c>
      <c r="D144" s="5">
        <v>18758.7042</v>
      </c>
      <c r="E144" s="6">
        <v>79742889</v>
      </c>
      <c r="F144" s="4">
        <v>70.388999999999996</v>
      </c>
      <c r="G144" s="7">
        <v>3.6320000000000001</v>
      </c>
      <c r="H144">
        <v>7</v>
      </c>
      <c r="I144">
        <v>11</v>
      </c>
      <c r="J144">
        <v>1</v>
      </c>
      <c r="K144" s="35">
        <f>VLOOKUP($B144,StatsData!$A$2:$H$159,4,0)</f>
        <v>8.2763337893296818E-2</v>
      </c>
      <c r="L144" s="35">
        <f>VLOOKUP($B144,StatsData!$A$2:$H$159,7,0)</f>
        <v>3.0669548163445581E-2</v>
      </c>
    </row>
    <row r="145" spans="1:12" x14ac:dyDescent="0.25">
      <c r="A145" t="s">
        <v>7</v>
      </c>
      <c r="B145" s="3">
        <v>43098</v>
      </c>
      <c r="C145" s="4">
        <v>67.400000000000006</v>
      </c>
      <c r="D145" s="5">
        <v>19967.414100000002</v>
      </c>
      <c r="E145" s="6">
        <v>76524339</v>
      </c>
      <c r="F145" s="4">
        <v>73.248999999999995</v>
      </c>
      <c r="G145" s="7">
        <v>3.6320000000000001</v>
      </c>
      <c r="H145">
        <v>7</v>
      </c>
      <c r="I145">
        <v>11</v>
      </c>
      <c r="J145">
        <v>1</v>
      </c>
      <c r="K145" s="35">
        <f>VLOOKUP($B145,StatsData!$A$2:$H$159,4,0)</f>
        <v>6.4434617814276729E-2</v>
      </c>
      <c r="L145" s="35">
        <f>VLOOKUP($B145,StatsData!$A$2:$H$159,7,0)</f>
        <v>1.1118352652732089E-2</v>
      </c>
    </row>
    <row r="146" spans="1:12" x14ac:dyDescent="0.25">
      <c r="A146" t="s">
        <v>7</v>
      </c>
      <c r="B146" s="3">
        <v>43131</v>
      </c>
      <c r="C146" s="4">
        <v>67.819999999999993</v>
      </c>
      <c r="D146" s="5">
        <v>20091.840100000001</v>
      </c>
      <c r="E146" s="6">
        <v>135147766</v>
      </c>
      <c r="F146" s="4">
        <v>82</v>
      </c>
      <c r="G146" s="7">
        <v>3.9470000000000001</v>
      </c>
      <c r="H146">
        <v>9</v>
      </c>
      <c r="I146">
        <v>10</v>
      </c>
      <c r="J146">
        <v>0</v>
      </c>
      <c r="K146" s="35">
        <f>VLOOKUP($B146,StatsData!$A$2:$H$159,4,0)</f>
        <v>6.2314540059345003E-3</v>
      </c>
      <c r="L146" s="35">
        <f>VLOOKUP($B146,StatsData!$A$2:$H$159,7,0)</f>
        <v>5.7253738902232287E-2</v>
      </c>
    </row>
    <row r="147" spans="1:12" x14ac:dyDescent="0.25">
      <c r="A147" t="s">
        <v>7</v>
      </c>
      <c r="B147" s="3">
        <v>43159</v>
      </c>
      <c r="C147" s="4">
        <v>67.790000000000006</v>
      </c>
      <c r="D147" s="5">
        <v>19299.8501</v>
      </c>
      <c r="E147" s="6">
        <v>75668338</v>
      </c>
      <c r="F147" s="4">
        <v>82.176000000000002</v>
      </c>
      <c r="G147" s="7">
        <v>3.9470000000000001</v>
      </c>
      <c r="H147">
        <v>9</v>
      </c>
      <c r="I147">
        <v>10</v>
      </c>
      <c r="J147">
        <v>0</v>
      </c>
      <c r="K147" s="35">
        <f>VLOOKUP($B147,StatsData!$A$2:$H$159,4,0)</f>
        <v>-4.4234739015025504E-4</v>
      </c>
      <c r="L147" s="35">
        <f>VLOOKUP($B147,StatsData!$A$2:$H$159,7,0)</f>
        <v>-3.6855790289246793E-2</v>
      </c>
    </row>
    <row r="148" spans="1:12" x14ac:dyDescent="0.25">
      <c r="A148" t="s">
        <v>7</v>
      </c>
      <c r="B148" s="3">
        <v>43188</v>
      </c>
      <c r="C148" s="4">
        <v>69.47</v>
      </c>
      <c r="D148" s="5">
        <v>19778.147000000001</v>
      </c>
      <c r="E148" s="6">
        <v>75114018</v>
      </c>
      <c r="F148" s="4">
        <v>82.563000000000002</v>
      </c>
      <c r="G148" s="7">
        <v>3.9470000000000001</v>
      </c>
      <c r="H148">
        <v>9</v>
      </c>
      <c r="I148">
        <v>10</v>
      </c>
      <c r="J148">
        <v>0</v>
      </c>
      <c r="K148" s="35">
        <f>VLOOKUP($B148,StatsData!$A$2:$H$159,4,0)</f>
        <v>2.4782416285587638E-2</v>
      </c>
      <c r="L148" s="35">
        <f>VLOOKUP($B148,StatsData!$A$2:$H$159,7,0)</f>
        <v>-2.5414037817746205E-2</v>
      </c>
    </row>
    <row r="149" spans="1:12" x14ac:dyDescent="0.25">
      <c r="A149" t="s">
        <v>7</v>
      </c>
      <c r="B149" s="3">
        <v>43220</v>
      </c>
      <c r="C149" s="4">
        <v>67.540000000000006</v>
      </c>
      <c r="D149" s="5">
        <v>18726.511399999999</v>
      </c>
      <c r="E149" s="6">
        <v>94106869</v>
      </c>
      <c r="F149" s="4">
        <v>83.938000000000002</v>
      </c>
      <c r="G149" s="7">
        <v>3.9470000000000001</v>
      </c>
      <c r="H149">
        <v>9</v>
      </c>
      <c r="I149">
        <v>10</v>
      </c>
      <c r="J149">
        <v>0</v>
      </c>
      <c r="K149" s="35">
        <f>VLOOKUP($B149,StatsData!$A$2:$H$159,4,0)</f>
        <v>-2.7781776306319172E-2</v>
      </c>
      <c r="L149" s="35">
        <f>VLOOKUP($B149,StatsData!$A$2:$H$159,7,0)</f>
        <v>3.8370908472336041E-3</v>
      </c>
    </row>
    <row r="150" spans="1:12" x14ac:dyDescent="0.25">
      <c r="A150" t="s">
        <v>7</v>
      </c>
      <c r="B150" s="3">
        <v>43251</v>
      </c>
      <c r="C150" s="4">
        <v>69.59</v>
      </c>
      <c r="D150" s="5">
        <v>19294.905699999999</v>
      </c>
      <c r="E150" s="6">
        <v>62753953</v>
      </c>
      <c r="F150" s="4">
        <v>84.2</v>
      </c>
      <c r="G150" s="7">
        <v>4</v>
      </c>
      <c r="H150">
        <v>9</v>
      </c>
      <c r="I150">
        <v>9</v>
      </c>
      <c r="J150">
        <v>0</v>
      </c>
      <c r="K150" s="35">
        <f>VLOOKUP($B150,StatsData!$A$2:$H$159,4,0)</f>
        <v>3.0352383772579206E-2</v>
      </c>
      <c r="L150" s="35">
        <f>VLOOKUP($B150,StatsData!$A$2:$H$159,7,0)</f>
        <v>2.4082233142822096E-2</v>
      </c>
    </row>
    <row r="151" spans="1:12" x14ac:dyDescent="0.25">
      <c r="A151" t="s">
        <v>7</v>
      </c>
      <c r="B151" s="3">
        <v>43280</v>
      </c>
      <c r="C151" s="4">
        <v>69.73</v>
      </c>
      <c r="D151" s="5">
        <v>19333.7228</v>
      </c>
      <c r="E151" s="6">
        <v>60969030</v>
      </c>
      <c r="F151" s="4">
        <v>84.933000000000007</v>
      </c>
      <c r="G151" s="7">
        <v>4</v>
      </c>
      <c r="H151">
        <v>9</v>
      </c>
      <c r="I151">
        <v>9</v>
      </c>
      <c r="J151">
        <v>0</v>
      </c>
      <c r="K151" s="35">
        <f>VLOOKUP($B151,StatsData!$A$2:$H$159,4,0)</f>
        <v>2.0117833021986442E-3</v>
      </c>
      <c r="L151" s="35">
        <f>VLOOKUP($B151,StatsData!$A$2:$H$159,7,0)</f>
        <v>6.154453658261394E-3</v>
      </c>
    </row>
    <row r="152" spans="1:12" x14ac:dyDescent="0.25">
      <c r="A152" t="s">
        <v>7</v>
      </c>
      <c r="B152" s="3">
        <v>43312</v>
      </c>
      <c r="C152" s="4">
        <v>80.400000000000006</v>
      </c>
      <c r="D152" s="5">
        <v>21917.3593</v>
      </c>
      <c r="E152" s="6">
        <v>93167191</v>
      </c>
      <c r="F152" s="4">
        <v>90.213999999999999</v>
      </c>
      <c r="G152" s="7">
        <v>3.9409999999999998</v>
      </c>
      <c r="H152">
        <v>8</v>
      </c>
      <c r="I152">
        <v>9</v>
      </c>
      <c r="J152">
        <v>0</v>
      </c>
      <c r="K152" s="35">
        <f>VLOOKUP($B152,StatsData!$A$2:$H$159,4,0)</f>
        <v>0.15301878674888858</v>
      </c>
      <c r="L152" s="35">
        <f>VLOOKUP($B152,StatsData!$A$2:$H$159,7,0)</f>
        <v>3.7214787238615266E-2</v>
      </c>
    </row>
    <row r="153" spans="1:12" x14ac:dyDescent="0.25">
      <c r="A153" t="s">
        <v>7</v>
      </c>
      <c r="B153" s="3">
        <v>43343</v>
      </c>
      <c r="C153" s="4">
        <v>87.42</v>
      </c>
      <c r="D153" s="5">
        <v>23831.039199999999</v>
      </c>
      <c r="E153" s="6">
        <v>53627085</v>
      </c>
      <c r="F153" s="4">
        <v>91.213999999999999</v>
      </c>
      <c r="G153" s="7">
        <v>3.9409999999999998</v>
      </c>
      <c r="H153">
        <v>8</v>
      </c>
      <c r="I153">
        <v>9</v>
      </c>
      <c r="J153">
        <v>0</v>
      </c>
      <c r="K153" s="35">
        <f>VLOOKUP($B153,StatsData!$A$2:$H$159,4,0)</f>
        <v>8.7313432835820937E-2</v>
      </c>
      <c r="L153" s="35">
        <f>VLOOKUP($B153,StatsData!$A$2:$H$159,7,0)</f>
        <v>3.2584018623557753E-2</v>
      </c>
    </row>
    <row r="154" spans="1:12" x14ac:dyDescent="0.25">
      <c r="A154" t="s">
        <v>7</v>
      </c>
      <c r="B154" s="3">
        <v>43371</v>
      </c>
      <c r="C154" s="4">
        <v>89.06</v>
      </c>
      <c r="D154" s="5">
        <v>24278.109700000001</v>
      </c>
      <c r="E154" s="6">
        <v>55554574</v>
      </c>
      <c r="F154" s="4">
        <v>94.356999999999999</v>
      </c>
      <c r="G154" s="7">
        <v>3.8239999999999998</v>
      </c>
      <c r="H154">
        <v>7</v>
      </c>
      <c r="I154">
        <v>10</v>
      </c>
      <c r="J154">
        <v>0</v>
      </c>
      <c r="K154" s="35">
        <f>VLOOKUP($B154,StatsData!$A$2:$H$159,4,0)</f>
        <v>1.8760009151223889E-2</v>
      </c>
      <c r="L154" s="35">
        <f>VLOOKUP($B154,StatsData!$A$2:$H$159,7,0)</f>
        <v>5.6920499755706011E-3</v>
      </c>
    </row>
    <row r="155" spans="1:12" x14ac:dyDescent="0.25">
      <c r="A155" t="s">
        <v>7</v>
      </c>
      <c r="B155" s="3">
        <v>43404</v>
      </c>
      <c r="C155" s="4">
        <v>85.51</v>
      </c>
      <c r="D155" s="5">
        <v>23298.4319</v>
      </c>
      <c r="E155" s="6">
        <v>98783519</v>
      </c>
      <c r="F155" s="4">
        <v>100.071</v>
      </c>
      <c r="G155" s="7">
        <v>4.0590000000000002</v>
      </c>
      <c r="H155">
        <v>9</v>
      </c>
      <c r="I155">
        <v>8</v>
      </c>
      <c r="J155">
        <v>0</v>
      </c>
      <c r="K155" s="35">
        <f>VLOOKUP($B155,StatsData!$A$2:$H$159,4,0)</f>
        <v>-3.9860768021558468E-2</v>
      </c>
      <c r="L155" s="35">
        <f>VLOOKUP($B155,StatsData!$A$2:$H$159,7,0)</f>
        <v>-6.8350042162466096E-2</v>
      </c>
    </row>
    <row r="156" spans="1:12" x14ac:dyDescent="0.25">
      <c r="A156" t="s">
        <v>7</v>
      </c>
      <c r="B156" s="3">
        <v>43434</v>
      </c>
      <c r="C156" s="4">
        <v>96.7</v>
      </c>
      <c r="D156" s="5">
        <v>26347.3086</v>
      </c>
      <c r="E156" s="6">
        <v>69429149</v>
      </c>
      <c r="F156" s="4">
        <v>102.167</v>
      </c>
      <c r="G156" s="7">
        <v>4</v>
      </c>
      <c r="H156">
        <v>10</v>
      </c>
      <c r="I156">
        <v>10</v>
      </c>
      <c r="J156">
        <v>0</v>
      </c>
      <c r="K156" s="35">
        <f>VLOOKUP($B156,StatsData!$A$2:$H$159,4,0)</f>
        <v>0.13086188749853811</v>
      </c>
      <c r="L156" s="35">
        <f>VLOOKUP($B156,StatsData!$A$2:$H$159,7,0)</f>
        <v>2.0378099223576251E-2</v>
      </c>
    </row>
    <row r="157" spans="1:12" x14ac:dyDescent="0.25">
      <c r="A157" t="s">
        <v>7</v>
      </c>
      <c r="B157" s="3">
        <v>43465</v>
      </c>
      <c r="C157" s="4">
        <v>83.73</v>
      </c>
      <c r="D157" s="5">
        <v>22813.445199999998</v>
      </c>
      <c r="E157" s="6">
        <v>76595837</v>
      </c>
      <c r="F157" s="4">
        <v>104.556</v>
      </c>
      <c r="G157" s="7">
        <v>4</v>
      </c>
      <c r="H157">
        <v>10</v>
      </c>
      <c r="I157">
        <v>10</v>
      </c>
      <c r="J157">
        <v>0</v>
      </c>
      <c r="K157" s="35">
        <f>VLOOKUP($B157,StatsData!$A$2:$H$159,4,0)</f>
        <v>-0.13412616339193384</v>
      </c>
      <c r="L157" s="35">
        <f>VLOOKUP($B157,StatsData!$A$2:$H$159,7,0)</f>
        <v>-9.028985692409619E-2</v>
      </c>
    </row>
    <row r="158" spans="1:12" x14ac:dyDescent="0.25">
      <c r="A158" t="s">
        <v>7</v>
      </c>
      <c r="B158" s="3">
        <v>43496</v>
      </c>
      <c r="C158" s="4">
        <v>87.27</v>
      </c>
      <c r="D158" s="5">
        <v>23777.9692</v>
      </c>
      <c r="E158" s="6">
        <v>93455933</v>
      </c>
      <c r="F158" s="4">
        <v>103.444</v>
      </c>
      <c r="G158" s="7">
        <v>4.048</v>
      </c>
      <c r="H158">
        <v>12</v>
      </c>
      <c r="I158">
        <v>8</v>
      </c>
      <c r="J158">
        <v>1</v>
      </c>
      <c r="K158" s="35">
        <f>VLOOKUP($B158,StatsData!$A$2:$H$159,4,0)</f>
        <v>4.2278753135077007E-2</v>
      </c>
      <c r="L158" s="35">
        <f>VLOOKUP($B158,StatsData!$A$2:$H$159,7,0)</f>
        <v>8.0134905762586639E-2</v>
      </c>
    </row>
    <row r="159" spans="1:12" x14ac:dyDescent="0.25">
      <c r="A159" t="s">
        <v>7</v>
      </c>
      <c r="B159" s="3">
        <v>43524</v>
      </c>
      <c r="C159" s="4">
        <v>87.81</v>
      </c>
      <c r="D159" s="5">
        <v>23925.1</v>
      </c>
      <c r="E159" s="6">
        <v>48060472</v>
      </c>
      <c r="F159" s="4">
        <v>103.526</v>
      </c>
      <c r="G159" s="7">
        <v>4.0910000000000002</v>
      </c>
      <c r="H159">
        <v>13</v>
      </c>
      <c r="I159">
        <v>8</v>
      </c>
      <c r="J159">
        <v>1</v>
      </c>
      <c r="K159" s="35">
        <f>VLOOKUP($B159,StatsData!$A$2:$H$159,4,0)</f>
        <v>6.1876933654176902E-3</v>
      </c>
      <c r="L159" s="35">
        <f>VLOOKUP($B159,StatsData!$A$2:$H$159,7,0)</f>
        <v>3.2108447274422636E-2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9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140625" style="14" customWidth="1"/>
    <col min="2" max="2" width="10" style="14" customWidth="1"/>
    <col min="3" max="3" width="10.7109375" style="14" customWidth="1"/>
    <col min="4" max="4" width="11.7109375" style="15" customWidth="1"/>
    <col min="5" max="5" width="13.42578125" style="15" customWidth="1"/>
    <col min="6" max="6" width="10.42578125" style="14" customWidth="1"/>
    <col min="7" max="7" width="11.7109375" style="15" customWidth="1"/>
    <col min="8" max="8" width="13.42578125" style="15" customWidth="1"/>
    <col min="9" max="10" width="14.140625" style="14" customWidth="1"/>
    <col min="11" max="11" width="15.85546875" style="14" customWidth="1"/>
    <col min="12" max="13" width="15.85546875" style="30" customWidth="1"/>
    <col min="14" max="14" width="20.140625" style="30" customWidth="1"/>
    <col min="15" max="15" width="15.85546875" style="30" customWidth="1"/>
    <col min="16" max="16" width="15.85546875" style="34" customWidth="1"/>
    <col min="17" max="18" width="18.28515625" style="34" customWidth="1"/>
    <col min="19" max="19" width="20.140625" style="34" customWidth="1"/>
    <col min="20" max="20" width="15.85546875" style="34" customWidth="1"/>
    <col min="21" max="22" width="9.140625" style="14"/>
    <col min="23" max="23" width="14.7109375" style="14" customWidth="1"/>
    <col min="24" max="24" width="9.140625" style="14"/>
    <col min="25" max="25" width="19" style="14" customWidth="1"/>
    <col min="26" max="26" width="12.28515625" style="14" customWidth="1"/>
    <col min="27" max="16384" width="9.140625" style="14"/>
  </cols>
  <sheetData>
    <row r="1" spans="1:31" ht="15.75" thickBot="1" x14ac:dyDescent="0.3">
      <c r="A1" s="24" t="s">
        <v>1</v>
      </c>
      <c r="B1" s="23" t="s">
        <v>11</v>
      </c>
      <c r="C1" s="23" t="s">
        <v>10</v>
      </c>
      <c r="D1" s="22" t="s">
        <v>13</v>
      </c>
      <c r="E1" s="22" t="s">
        <v>14</v>
      </c>
      <c r="F1" s="22" t="s">
        <v>12</v>
      </c>
      <c r="G1" s="22" t="s">
        <v>15</v>
      </c>
      <c r="H1" s="22" t="s">
        <v>16</v>
      </c>
      <c r="I1" s="22" t="str">
        <f>CONCATENATE("Lag",$B$1)</f>
        <v>LagUAT</v>
      </c>
      <c r="J1" s="22" t="s">
        <v>18</v>
      </c>
      <c r="K1" s="22" t="s">
        <v>19</v>
      </c>
      <c r="L1" s="28" t="s">
        <v>13</v>
      </c>
      <c r="M1" s="28" t="s">
        <v>23</v>
      </c>
      <c r="N1" s="28" t="s">
        <v>24</v>
      </c>
      <c r="O1" s="28" t="s">
        <v>25</v>
      </c>
      <c r="P1" s="32" t="s">
        <v>13</v>
      </c>
      <c r="Q1" s="32" t="s">
        <v>27</v>
      </c>
      <c r="R1" s="32" t="s">
        <v>23</v>
      </c>
      <c r="S1" s="32" t="s">
        <v>24</v>
      </c>
      <c r="T1" s="32" t="s">
        <v>25</v>
      </c>
      <c r="W1" s="21" t="s">
        <v>17</v>
      </c>
      <c r="X1" s="26">
        <v>6</v>
      </c>
      <c r="Y1" s="25" t="s">
        <v>21</v>
      </c>
      <c r="Z1" s="26">
        <v>36</v>
      </c>
    </row>
    <row r="2" spans="1:31" ht="15.75" thickBot="1" x14ac:dyDescent="0.3">
      <c r="A2" s="18">
        <v>38748</v>
      </c>
      <c r="B2" s="17">
        <v>41.98</v>
      </c>
      <c r="C2" s="17">
        <v>3</v>
      </c>
      <c r="F2" s="17">
        <v>1937.93</v>
      </c>
      <c r="I2" s="17"/>
      <c r="J2" s="17"/>
      <c r="K2" s="17"/>
      <c r="L2" s="29" t="str">
        <f t="shared" ref="L2:L33" si="0">IF(ROW()-3&lt;BetaMonths,"",D2)</f>
        <v/>
      </c>
      <c r="M2" s="29" t="str">
        <f t="shared" ref="M2:M33" si="1">IF(ROW()-3&lt;BetaMonths,"",$X$2+$Z$2*G2)</f>
        <v/>
      </c>
      <c r="N2" s="29" t="str">
        <f t="shared" ref="N2:N33" si="2">IF(ROW()-3&lt;BetaMonths,"",M2-L2)</f>
        <v/>
      </c>
      <c r="O2" s="29" t="str">
        <f t="shared" ref="O2:O33" si="3">IF(ROW()-3&lt;BetaMonths,"",N2^2)</f>
        <v/>
      </c>
      <c r="P2" s="33" t="str">
        <f t="shared" ref="P2:P33" si="4">IF(ROW()-3&lt;BetaMonths,"",D2)</f>
        <v/>
      </c>
      <c r="Q2" s="33" t="str">
        <f t="shared" ref="Q2:Q33" si="5">IF(ROW()-3&lt;BetaMonths,"",$X$4+$Z$4*H2)</f>
        <v/>
      </c>
      <c r="R2" s="33" t="str">
        <f t="shared" ref="R2:R33" si="6">IF(ROW()-3&lt;BetaMonths,"",EXP(Q2)-1)</f>
        <v/>
      </c>
      <c r="S2" s="33" t="str">
        <f t="shared" ref="S2:S33" si="7">IF(ROW()-3&lt;BetaMonths,"",R2-P2)</f>
        <v/>
      </c>
      <c r="T2" s="33" t="str">
        <f t="shared" ref="T2:T33" si="8">IF(ROW()-3&lt;BetaMonths,"",S2^2)</f>
        <v/>
      </c>
      <c r="W2" s="21" t="s">
        <v>20</v>
      </c>
      <c r="X2" s="27">
        <f ca="1">INTERCEPT(OFFSET($D$3,0,0,BetaMonths,1),OFFSET($G$3,0,0,BetaMonths,1))</f>
        <v>-4.437356742434085E-2</v>
      </c>
      <c r="Y2" s="25" t="s">
        <v>22</v>
      </c>
      <c r="Z2" s="27">
        <f ca="1">SLOPE(OFFSET($D$3,0,0,BetaMonths,1),OFFSET($G$3,0,0,BetaMonths,1))</f>
        <v>1.8126669746363768</v>
      </c>
    </row>
    <row r="3" spans="1:31" ht="15.75" thickBot="1" x14ac:dyDescent="0.3">
      <c r="A3" s="18">
        <v>38776</v>
      </c>
      <c r="B3" s="17">
        <v>35.47</v>
      </c>
      <c r="C3" s="17">
        <v>3.25</v>
      </c>
      <c r="D3" s="16">
        <v>-0.1550738446879466</v>
      </c>
      <c r="E3" s="16">
        <f t="shared" ref="E3:E34" si="9">LN(B3/B2)</f>
        <v>-0.16850604560695642</v>
      </c>
      <c r="F3" s="17">
        <v>1943.19</v>
      </c>
      <c r="G3" s="16">
        <v>2.7142363243253254E-3</v>
      </c>
      <c r="H3" s="16">
        <v>2.7105594367050983E-3</v>
      </c>
      <c r="I3" s="17" t="str">
        <f t="shared" ref="I3:I34" ca="1" si="10">IF(ISERROR(OFFSET(B3,-Lag,0,1,1)),"",IF(OFFSET(B3,-Lag,0,1,1)=$B$1,"",OFFSET(B3,-Lag,0,1,1)))</f>
        <v/>
      </c>
      <c r="J3" s="16" t="str">
        <f t="shared" ref="J3:J34" ca="1" si="11">IF(I3&lt;&gt;"",B3/I3-1,"")</f>
        <v/>
      </c>
      <c r="K3" s="16" t="str">
        <f t="shared" ref="K3:K34" ca="1" si="12">IF(I3="","",LN(B3/I3))</f>
        <v/>
      </c>
      <c r="L3" s="29" t="str">
        <f t="shared" si="0"/>
        <v/>
      </c>
      <c r="M3" s="29" t="str">
        <f t="shared" si="1"/>
        <v/>
      </c>
      <c r="N3" s="29" t="str">
        <f t="shared" si="2"/>
        <v/>
      </c>
      <c r="O3" s="29" t="str">
        <f t="shared" si="3"/>
        <v/>
      </c>
      <c r="P3" s="33" t="str">
        <f t="shared" si="4"/>
        <v/>
      </c>
      <c r="Q3" s="33" t="str">
        <f t="shared" si="5"/>
        <v/>
      </c>
      <c r="R3" s="33" t="str">
        <f t="shared" si="6"/>
        <v/>
      </c>
      <c r="S3" s="33" t="str">
        <f t="shared" si="7"/>
        <v/>
      </c>
      <c r="T3" s="33" t="str">
        <f t="shared" si="8"/>
        <v/>
      </c>
      <c r="X3" s="31"/>
      <c r="Y3" s="25" t="s">
        <v>26</v>
      </c>
      <c r="Z3" s="27">
        <f ca="1">SQRT(SUM(O2:O159))</f>
        <v>1.6318928930399037</v>
      </c>
    </row>
    <row r="4" spans="1:31" ht="15.75" thickBot="1" x14ac:dyDescent="0.3">
      <c r="A4" s="18">
        <v>38807</v>
      </c>
      <c r="B4" s="17">
        <v>39.93</v>
      </c>
      <c r="C4" s="17">
        <v>3.625</v>
      </c>
      <c r="D4" s="16">
        <v>0.12574006202424592</v>
      </c>
      <c r="E4" s="16">
        <f t="shared" si="9"/>
        <v>0.11844065228959956</v>
      </c>
      <c r="F4" s="17">
        <v>1967.38</v>
      </c>
      <c r="G4" s="16">
        <v>1.2448602555591659E-2</v>
      </c>
      <c r="H4" s="16">
        <v>1.237175580201951E-2</v>
      </c>
      <c r="I4" s="17" t="str">
        <f t="shared" ca="1" si="10"/>
        <v/>
      </c>
      <c r="J4" s="16" t="str">
        <f t="shared" ca="1" si="11"/>
        <v/>
      </c>
      <c r="K4" s="16" t="str">
        <f t="shared" ca="1" si="12"/>
        <v/>
      </c>
      <c r="L4" s="29" t="str">
        <f t="shared" si="0"/>
        <v/>
      </c>
      <c r="M4" s="29" t="str">
        <f t="shared" si="1"/>
        <v/>
      </c>
      <c r="N4" s="29" t="str">
        <f t="shared" si="2"/>
        <v/>
      </c>
      <c r="O4" s="29" t="str">
        <f t="shared" si="3"/>
        <v/>
      </c>
      <c r="P4" s="33" t="str">
        <f t="shared" si="4"/>
        <v/>
      </c>
      <c r="Q4" s="33" t="str">
        <f t="shared" si="5"/>
        <v/>
      </c>
      <c r="R4" s="33" t="str">
        <f t="shared" si="6"/>
        <v/>
      </c>
      <c r="S4" s="33" t="str">
        <f t="shared" si="7"/>
        <v/>
      </c>
      <c r="T4" s="33" t="str">
        <f t="shared" si="8"/>
        <v/>
      </c>
      <c r="W4" s="21" t="s">
        <v>20</v>
      </c>
      <c r="X4" s="27">
        <f ca="1">INTERCEPT(OFFSET($E$3,0,0,BetaMonths,1),OFFSET($H$3,0,0,BetaMonths,1))</f>
        <v>-4.2233401927475663E-2</v>
      </c>
      <c r="Y4" s="25" t="s">
        <v>22</v>
      </c>
      <c r="Z4" s="27">
        <f ca="1">SLOPE(OFFSET($E$3,0,0,BetaMonths,1),OFFSET($H$3,0,0,BetaMonths,1))</f>
        <v>-7.4895708192408803E-2</v>
      </c>
    </row>
    <row r="5" spans="1:31" ht="15.75" thickBot="1" x14ac:dyDescent="0.3">
      <c r="A5" s="18">
        <v>38835</v>
      </c>
      <c r="B5" s="17">
        <v>36.01</v>
      </c>
      <c r="C5" s="17">
        <v>3.625</v>
      </c>
      <c r="D5" s="16">
        <v>-9.8171800651139507E-2</v>
      </c>
      <c r="E5" s="16">
        <f t="shared" si="9"/>
        <v>-0.1033312434143461</v>
      </c>
      <c r="F5" s="17">
        <v>1993.79</v>
      </c>
      <c r="G5" s="16">
        <v>1.3423944535371879E-2</v>
      </c>
      <c r="H5" s="16">
        <v>1.3334641701764835E-2</v>
      </c>
      <c r="I5" s="17" t="str">
        <f t="shared" ca="1" si="10"/>
        <v/>
      </c>
      <c r="J5" s="16" t="str">
        <f t="shared" ca="1" si="11"/>
        <v/>
      </c>
      <c r="K5" s="16" t="str">
        <f t="shared" ca="1" si="12"/>
        <v/>
      </c>
      <c r="L5" s="29" t="str">
        <f t="shared" si="0"/>
        <v/>
      </c>
      <c r="M5" s="29" t="str">
        <f t="shared" si="1"/>
        <v/>
      </c>
      <c r="N5" s="29" t="str">
        <f t="shared" si="2"/>
        <v/>
      </c>
      <c r="O5" s="29" t="str">
        <f t="shared" si="3"/>
        <v/>
      </c>
      <c r="P5" s="33" t="str">
        <f t="shared" si="4"/>
        <v/>
      </c>
      <c r="Q5" s="33" t="str">
        <f t="shared" si="5"/>
        <v/>
      </c>
      <c r="R5" s="33" t="str">
        <f t="shared" si="6"/>
        <v/>
      </c>
      <c r="S5" s="33" t="str">
        <f t="shared" si="7"/>
        <v/>
      </c>
      <c r="T5" s="33" t="str">
        <f t="shared" si="8"/>
        <v/>
      </c>
      <c r="Y5" s="25" t="s">
        <v>26</v>
      </c>
      <c r="Z5" s="27">
        <f ca="1">SQRT(SUM(T2:T159))</f>
        <v>1.8094801724924117</v>
      </c>
    </row>
    <row r="6" spans="1:31" x14ac:dyDescent="0.25">
      <c r="A6" s="18">
        <v>38868</v>
      </c>
      <c r="B6" s="17">
        <v>29.43</v>
      </c>
      <c r="C6" s="17">
        <v>3</v>
      </c>
      <c r="D6" s="16">
        <v>-0.1827270202721466</v>
      </c>
      <c r="E6" s="16">
        <f t="shared" si="9"/>
        <v>-0.20178211541540242</v>
      </c>
      <c r="F6" s="17">
        <v>1936.41</v>
      </c>
      <c r="G6" s="16">
        <v>-2.8779359912528335E-2</v>
      </c>
      <c r="H6" s="16">
        <v>-2.920160675335334E-2</v>
      </c>
      <c r="I6" s="17" t="str">
        <f t="shared" ca="1" si="10"/>
        <v/>
      </c>
      <c r="J6" s="16" t="str">
        <f t="shared" ca="1" si="11"/>
        <v/>
      </c>
      <c r="K6" s="16" t="str">
        <f t="shared" ca="1" si="12"/>
        <v/>
      </c>
      <c r="L6" s="29" t="str">
        <f t="shared" si="0"/>
        <v/>
      </c>
      <c r="M6" s="29" t="str">
        <f t="shared" si="1"/>
        <v/>
      </c>
      <c r="N6" s="29" t="str">
        <f t="shared" si="2"/>
        <v/>
      </c>
      <c r="O6" s="29" t="str">
        <f t="shared" si="3"/>
        <v/>
      </c>
      <c r="P6" s="33" t="str">
        <f t="shared" si="4"/>
        <v/>
      </c>
      <c r="Q6" s="33" t="str">
        <f t="shared" si="5"/>
        <v/>
      </c>
      <c r="R6" s="33" t="str">
        <f t="shared" si="6"/>
        <v/>
      </c>
      <c r="S6" s="33" t="str">
        <f t="shared" si="7"/>
        <v/>
      </c>
      <c r="T6" s="33" t="str">
        <f t="shared" si="8"/>
        <v/>
      </c>
    </row>
    <row r="7" spans="1:31" x14ac:dyDescent="0.25">
      <c r="A7" s="18">
        <v>38898</v>
      </c>
      <c r="B7" s="17">
        <v>31.02</v>
      </c>
      <c r="C7" s="17">
        <v>4</v>
      </c>
      <c r="D7" s="16">
        <v>5.4026503567788042E-2</v>
      </c>
      <c r="E7" s="16">
        <f t="shared" si="9"/>
        <v>5.2617595503011427E-2</v>
      </c>
      <c r="F7" s="17">
        <v>1939.03</v>
      </c>
      <c r="G7" s="16">
        <v>1.3530192469568547E-3</v>
      </c>
      <c r="H7" s="16">
        <v>1.3521047412185059E-3</v>
      </c>
      <c r="I7" s="17" t="str">
        <f t="shared" ca="1" si="10"/>
        <v/>
      </c>
      <c r="J7" s="16" t="str">
        <f t="shared" ca="1" si="11"/>
        <v/>
      </c>
      <c r="K7" s="16" t="str">
        <f t="shared" ca="1" si="12"/>
        <v/>
      </c>
      <c r="L7" s="29" t="str">
        <f t="shared" si="0"/>
        <v/>
      </c>
      <c r="M7" s="29" t="str">
        <f t="shared" si="1"/>
        <v/>
      </c>
      <c r="N7" s="29" t="str">
        <f t="shared" si="2"/>
        <v/>
      </c>
      <c r="O7" s="29" t="str">
        <f t="shared" si="3"/>
        <v/>
      </c>
      <c r="P7" s="33" t="str">
        <f t="shared" si="4"/>
        <v/>
      </c>
      <c r="Q7" s="33" t="str">
        <f t="shared" si="5"/>
        <v/>
      </c>
      <c r="R7" s="33" t="str">
        <f t="shared" si="6"/>
        <v/>
      </c>
      <c r="S7" s="33" t="str">
        <f t="shared" si="7"/>
        <v/>
      </c>
      <c r="T7" s="33" t="str">
        <f t="shared" si="8"/>
        <v/>
      </c>
    </row>
    <row r="8" spans="1:31" x14ac:dyDescent="0.25">
      <c r="A8" s="18">
        <v>38929</v>
      </c>
      <c r="B8" s="17">
        <v>26.14</v>
      </c>
      <c r="C8" s="17">
        <v>4.0910000000000002</v>
      </c>
      <c r="D8" s="16">
        <v>-0.15731785944551901</v>
      </c>
      <c r="E8" s="16">
        <f t="shared" si="9"/>
        <v>-0.17116544955231686</v>
      </c>
      <c r="F8" s="17">
        <v>1951</v>
      </c>
      <c r="G8" s="16">
        <v>6.1731896876273673E-3</v>
      </c>
      <c r="H8" s="16">
        <v>6.1542136074197416E-3</v>
      </c>
      <c r="I8" s="17">
        <f t="shared" ca="1" si="10"/>
        <v>41.98</v>
      </c>
      <c r="J8" s="16">
        <f t="shared" ca="1" si="11"/>
        <v>-0.37732253454025722</v>
      </c>
      <c r="K8" s="16">
        <f t="shared" ca="1" si="12"/>
        <v>-0.47372660619641094</v>
      </c>
      <c r="L8" s="29" t="str">
        <f t="shared" si="0"/>
        <v/>
      </c>
      <c r="M8" s="29" t="str">
        <f t="shared" si="1"/>
        <v/>
      </c>
      <c r="N8" s="29" t="str">
        <f t="shared" si="2"/>
        <v/>
      </c>
      <c r="O8" s="29" t="str">
        <f t="shared" si="3"/>
        <v/>
      </c>
      <c r="P8" s="33" t="str">
        <f t="shared" si="4"/>
        <v/>
      </c>
      <c r="Q8" s="33" t="str">
        <f t="shared" si="5"/>
        <v/>
      </c>
      <c r="R8" s="33" t="str">
        <f t="shared" si="6"/>
        <v/>
      </c>
      <c r="S8" s="33" t="str">
        <f t="shared" si="7"/>
        <v/>
      </c>
      <c r="T8" s="33" t="str">
        <f t="shared" si="8"/>
        <v/>
      </c>
    </row>
    <row r="9" spans="1:31" x14ac:dyDescent="0.25">
      <c r="A9" s="18">
        <v>38960</v>
      </c>
      <c r="B9" s="17">
        <v>25</v>
      </c>
      <c r="C9" s="17">
        <v>4.0910000000000002</v>
      </c>
      <c r="D9" s="16">
        <v>-4.3611323641928101E-2</v>
      </c>
      <c r="E9" s="16">
        <f t="shared" si="9"/>
        <v>-4.4590883327875162E-2</v>
      </c>
      <c r="F9" s="17">
        <v>1997.41</v>
      </c>
      <c r="G9" s="16">
        <v>2.3787801127626906E-2</v>
      </c>
      <c r="H9" s="16">
        <v>2.3509279681851573E-2</v>
      </c>
      <c r="I9" s="17">
        <f t="shared" ca="1" si="10"/>
        <v>35.47</v>
      </c>
      <c r="J9" s="16">
        <f t="shared" ca="1" si="11"/>
        <v>-0.2951790245277699</v>
      </c>
      <c r="K9" s="16">
        <f t="shared" ca="1" si="12"/>
        <v>-0.34981144391732966</v>
      </c>
      <c r="L9" s="29" t="str">
        <f t="shared" si="0"/>
        <v/>
      </c>
      <c r="M9" s="29" t="str">
        <f t="shared" si="1"/>
        <v/>
      </c>
      <c r="N9" s="29" t="str">
        <f t="shared" si="2"/>
        <v/>
      </c>
      <c r="O9" s="29" t="str">
        <f t="shared" si="3"/>
        <v/>
      </c>
      <c r="P9" s="33" t="str">
        <f t="shared" si="4"/>
        <v/>
      </c>
      <c r="Q9" s="33" t="str">
        <f t="shared" si="5"/>
        <v/>
      </c>
      <c r="R9" s="33" t="str">
        <f t="shared" si="6"/>
        <v/>
      </c>
      <c r="S9" s="33" t="str">
        <f t="shared" si="7"/>
        <v/>
      </c>
      <c r="T9" s="33" t="str">
        <f t="shared" si="8"/>
        <v/>
      </c>
      <c r="AD9" s="15"/>
      <c r="AE9" s="20"/>
    </row>
    <row r="10" spans="1:31" x14ac:dyDescent="0.25">
      <c r="A10" s="18">
        <v>38989</v>
      </c>
      <c r="B10" s="17">
        <v>26.57</v>
      </c>
      <c r="C10" s="17">
        <v>4.0910000000000002</v>
      </c>
      <c r="D10" s="16">
        <v>6.2799999999999967E-2</v>
      </c>
      <c r="E10" s="16">
        <f t="shared" si="9"/>
        <v>6.0906934903521358E-2</v>
      </c>
      <c r="F10" s="17">
        <v>2048.89</v>
      </c>
      <c r="G10" s="16">
        <v>2.5773376522596703E-2</v>
      </c>
      <c r="H10" s="16">
        <v>2.5446841768604837E-2</v>
      </c>
      <c r="I10" s="17">
        <f t="shared" ca="1" si="10"/>
        <v>39.93</v>
      </c>
      <c r="J10" s="16">
        <f t="shared" ca="1" si="11"/>
        <v>-0.33458552466816927</v>
      </c>
      <c r="K10" s="16">
        <f t="shared" ca="1" si="12"/>
        <v>-0.40734516130340775</v>
      </c>
      <c r="L10" s="29" t="str">
        <f t="shared" si="0"/>
        <v/>
      </c>
      <c r="M10" s="29" t="str">
        <f t="shared" si="1"/>
        <v/>
      </c>
      <c r="N10" s="29" t="str">
        <f t="shared" si="2"/>
        <v/>
      </c>
      <c r="O10" s="29" t="str">
        <f t="shared" si="3"/>
        <v/>
      </c>
      <c r="P10" s="33" t="str">
        <f t="shared" si="4"/>
        <v/>
      </c>
      <c r="Q10" s="33" t="str">
        <f t="shared" si="5"/>
        <v/>
      </c>
      <c r="R10" s="33" t="str">
        <f t="shared" si="6"/>
        <v/>
      </c>
      <c r="S10" s="33" t="str">
        <f t="shared" si="7"/>
        <v/>
      </c>
      <c r="T10" s="33" t="str">
        <f t="shared" si="8"/>
        <v/>
      </c>
      <c r="AD10" s="15"/>
      <c r="AE10" s="20"/>
    </row>
    <row r="11" spans="1:31" x14ac:dyDescent="0.25">
      <c r="A11" s="18">
        <v>39021</v>
      </c>
      <c r="B11" s="17">
        <v>35.94</v>
      </c>
      <c r="C11" s="17">
        <v>4.5</v>
      </c>
      <c r="D11" s="16">
        <v>0.35265336846066986</v>
      </c>
      <c r="E11" s="16">
        <f t="shared" si="9"/>
        <v>0.30206812158369079</v>
      </c>
      <c r="F11" s="17">
        <v>2115.65</v>
      </c>
      <c r="G11" s="16">
        <v>3.2583496429774206E-2</v>
      </c>
      <c r="H11" s="16">
        <v>3.2063910796249491E-2</v>
      </c>
      <c r="I11" s="17">
        <f t="shared" ca="1" si="10"/>
        <v>36.01</v>
      </c>
      <c r="J11" s="16">
        <f t="shared" ca="1" si="11"/>
        <v>-1.9439044709802511E-3</v>
      </c>
      <c r="K11" s="16">
        <f t="shared" ca="1" si="12"/>
        <v>-1.9457963053708541E-3</v>
      </c>
      <c r="L11" s="29" t="str">
        <f t="shared" si="0"/>
        <v/>
      </c>
      <c r="M11" s="29" t="str">
        <f t="shared" si="1"/>
        <v/>
      </c>
      <c r="N11" s="29" t="str">
        <f t="shared" si="2"/>
        <v/>
      </c>
      <c r="O11" s="29" t="str">
        <f t="shared" si="3"/>
        <v/>
      </c>
      <c r="P11" s="33" t="str">
        <f t="shared" si="4"/>
        <v/>
      </c>
      <c r="Q11" s="33" t="str">
        <f t="shared" si="5"/>
        <v/>
      </c>
      <c r="R11" s="33" t="str">
        <f t="shared" si="6"/>
        <v/>
      </c>
      <c r="S11" s="33" t="str">
        <f t="shared" si="7"/>
        <v/>
      </c>
      <c r="T11" s="33" t="str">
        <f t="shared" si="8"/>
        <v/>
      </c>
      <c r="AD11" s="15"/>
      <c r="AE11" s="20"/>
    </row>
    <row r="12" spans="1:31" x14ac:dyDescent="0.25">
      <c r="A12" s="18">
        <v>39051</v>
      </c>
      <c r="B12" s="17">
        <v>40.58</v>
      </c>
      <c r="C12" s="17">
        <v>4.3330000000000002</v>
      </c>
      <c r="D12" s="16">
        <v>0.12910406232609906</v>
      </c>
      <c r="E12" s="16">
        <f t="shared" si="9"/>
        <v>0.1214244530422557</v>
      </c>
      <c r="F12" s="17">
        <v>2155.89</v>
      </c>
      <c r="G12" s="16">
        <v>1.9020159289107275E-2</v>
      </c>
      <c r="H12" s="16">
        <v>1.8841537449322029E-2</v>
      </c>
      <c r="I12" s="17">
        <f t="shared" ca="1" si="10"/>
        <v>29.43</v>
      </c>
      <c r="J12" s="16">
        <f t="shared" ca="1" si="11"/>
        <v>0.37886510363574577</v>
      </c>
      <c r="K12" s="16">
        <f t="shared" ca="1" si="12"/>
        <v>0.32126077215228721</v>
      </c>
      <c r="L12" s="29" t="str">
        <f t="shared" si="0"/>
        <v/>
      </c>
      <c r="M12" s="29" t="str">
        <f t="shared" si="1"/>
        <v/>
      </c>
      <c r="N12" s="29" t="str">
        <f t="shared" si="2"/>
        <v/>
      </c>
      <c r="O12" s="29" t="str">
        <f t="shared" si="3"/>
        <v/>
      </c>
      <c r="P12" s="33" t="str">
        <f t="shared" si="4"/>
        <v/>
      </c>
      <c r="Q12" s="33" t="str">
        <f t="shared" si="5"/>
        <v/>
      </c>
      <c r="R12" s="33" t="str">
        <f t="shared" si="6"/>
        <v/>
      </c>
      <c r="S12" s="33" t="str">
        <f t="shared" si="7"/>
        <v/>
      </c>
      <c r="T12" s="33" t="str">
        <f t="shared" si="8"/>
        <v/>
      </c>
      <c r="AD12" s="15"/>
      <c r="AE12" s="19"/>
    </row>
    <row r="13" spans="1:31" x14ac:dyDescent="0.25">
      <c r="A13" s="18">
        <v>39080</v>
      </c>
      <c r="B13" s="17">
        <v>44</v>
      </c>
      <c r="C13" s="17">
        <v>4.3849999999999998</v>
      </c>
      <c r="D13" s="16">
        <v>8.4277969443075529E-2</v>
      </c>
      <c r="E13" s="16">
        <f t="shared" si="9"/>
        <v>8.0914299520592592E-2</v>
      </c>
      <c r="F13" s="17">
        <v>2186.13</v>
      </c>
      <c r="G13" s="16">
        <v>1.4026689673406478E-2</v>
      </c>
      <c r="H13" s="16">
        <v>1.3929225999524788E-2</v>
      </c>
      <c r="I13" s="17">
        <f t="shared" ca="1" si="10"/>
        <v>31.02</v>
      </c>
      <c r="J13" s="16">
        <f t="shared" ca="1" si="11"/>
        <v>0.41843971631205679</v>
      </c>
      <c r="K13" s="16">
        <f t="shared" ca="1" si="12"/>
        <v>0.34955747616986843</v>
      </c>
      <c r="L13" s="29" t="str">
        <f t="shared" si="0"/>
        <v/>
      </c>
      <c r="M13" s="29" t="str">
        <f t="shared" si="1"/>
        <v/>
      </c>
      <c r="N13" s="29" t="str">
        <f t="shared" si="2"/>
        <v/>
      </c>
      <c r="O13" s="29" t="str">
        <f t="shared" si="3"/>
        <v/>
      </c>
      <c r="P13" s="33" t="str">
        <f t="shared" si="4"/>
        <v/>
      </c>
      <c r="Q13" s="33" t="str">
        <f t="shared" si="5"/>
        <v/>
      </c>
      <c r="R13" s="33" t="str">
        <f t="shared" si="6"/>
        <v/>
      </c>
      <c r="S13" s="33" t="str">
        <f t="shared" si="7"/>
        <v/>
      </c>
      <c r="T13" s="33" t="str">
        <f t="shared" si="8"/>
        <v/>
      </c>
    </row>
    <row r="14" spans="1:31" x14ac:dyDescent="0.25">
      <c r="A14" s="18">
        <v>39113</v>
      </c>
      <c r="B14" s="17">
        <v>43.2</v>
      </c>
      <c r="C14" s="17">
        <v>4.5380000000000003</v>
      </c>
      <c r="D14" s="16">
        <v>-1.8181818181818077E-2</v>
      </c>
      <c r="E14" s="16">
        <f t="shared" si="9"/>
        <v>-1.834913866819643E-2</v>
      </c>
      <c r="F14" s="17">
        <v>2219.19</v>
      </c>
      <c r="G14" s="16">
        <v>1.5122613934212437E-2</v>
      </c>
      <c r="H14" s="16">
        <v>1.500940710341604E-2</v>
      </c>
      <c r="I14" s="17">
        <f t="shared" ca="1" si="10"/>
        <v>26.14</v>
      </c>
      <c r="J14" s="16">
        <f t="shared" ca="1" si="11"/>
        <v>0.6526396327467483</v>
      </c>
      <c r="K14" s="16">
        <f t="shared" ca="1" si="12"/>
        <v>0.50237378705398872</v>
      </c>
      <c r="L14" s="29" t="str">
        <f t="shared" si="0"/>
        <v/>
      </c>
      <c r="M14" s="29" t="str">
        <f t="shared" si="1"/>
        <v/>
      </c>
      <c r="N14" s="29" t="str">
        <f t="shared" si="2"/>
        <v/>
      </c>
      <c r="O14" s="29" t="str">
        <f t="shared" si="3"/>
        <v/>
      </c>
      <c r="P14" s="33" t="str">
        <f t="shared" si="4"/>
        <v/>
      </c>
      <c r="Q14" s="33" t="str">
        <f t="shared" si="5"/>
        <v/>
      </c>
      <c r="R14" s="33" t="str">
        <f t="shared" si="6"/>
        <v/>
      </c>
      <c r="S14" s="33" t="str">
        <f t="shared" si="7"/>
        <v/>
      </c>
      <c r="T14" s="33" t="str">
        <f t="shared" si="8"/>
        <v/>
      </c>
    </row>
    <row r="15" spans="1:31" x14ac:dyDescent="0.25">
      <c r="A15" s="18">
        <v>39141</v>
      </c>
      <c r="B15" s="17">
        <v>39.99</v>
      </c>
      <c r="C15" s="17">
        <v>4.4290000000000003</v>
      </c>
      <c r="D15" s="16">
        <v>-7.4305555555555625E-2</v>
      </c>
      <c r="E15" s="16">
        <f t="shared" si="9"/>
        <v>-7.7211072391337704E-2</v>
      </c>
      <c r="F15" s="17">
        <v>2175.7800000000002</v>
      </c>
      <c r="G15" s="16">
        <v>-1.9561191245454301E-2</v>
      </c>
      <c r="H15" s="16">
        <v>-1.9755043498669949E-2</v>
      </c>
      <c r="I15" s="17">
        <f t="shared" ca="1" si="10"/>
        <v>25</v>
      </c>
      <c r="J15" s="16">
        <f t="shared" ca="1" si="11"/>
        <v>0.59960000000000013</v>
      </c>
      <c r="K15" s="16">
        <f t="shared" ca="1" si="12"/>
        <v>0.46975359799052635</v>
      </c>
      <c r="L15" s="29" t="str">
        <f t="shared" si="0"/>
        <v/>
      </c>
      <c r="M15" s="29" t="str">
        <f t="shared" si="1"/>
        <v/>
      </c>
      <c r="N15" s="29" t="str">
        <f t="shared" si="2"/>
        <v/>
      </c>
      <c r="O15" s="29" t="str">
        <f t="shared" si="3"/>
        <v/>
      </c>
      <c r="P15" s="33" t="str">
        <f t="shared" si="4"/>
        <v/>
      </c>
      <c r="Q15" s="33" t="str">
        <f t="shared" si="5"/>
        <v/>
      </c>
      <c r="R15" s="33" t="str">
        <f t="shared" si="6"/>
        <v/>
      </c>
      <c r="S15" s="33" t="str">
        <f t="shared" si="7"/>
        <v/>
      </c>
      <c r="T15" s="33" t="str">
        <f t="shared" si="8"/>
        <v/>
      </c>
    </row>
    <row r="16" spans="1:31" x14ac:dyDescent="0.25">
      <c r="A16" s="18">
        <v>39171</v>
      </c>
      <c r="B16" s="17">
        <v>38.17</v>
      </c>
      <c r="C16" s="17">
        <v>4.5380000000000003</v>
      </c>
      <c r="D16" s="16">
        <v>-4.5511377844461132E-2</v>
      </c>
      <c r="E16" s="16">
        <f t="shared" si="9"/>
        <v>-4.6579556101588641E-2</v>
      </c>
      <c r="F16" s="17">
        <v>2200.12</v>
      </c>
      <c r="G16" s="16">
        <v>1.1186792782358346E-2</v>
      </c>
      <c r="H16" s="16">
        <v>1.1124683389993393E-2</v>
      </c>
      <c r="I16" s="17">
        <f t="shared" ca="1" si="10"/>
        <v>26.57</v>
      </c>
      <c r="J16" s="16">
        <f t="shared" ca="1" si="11"/>
        <v>0.43658261196838555</v>
      </c>
      <c r="K16" s="16">
        <f t="shared" ca="1" si="12"/>
        <v>0.36226710698541631</v>
      </c>
      <c r="L16" s="29" t="str">
        <f t="shared" si="0"/>
        <v/>
      </c>
      <c r="M16" s="29" t="str">
        <f t="shared" si="1"/>
        <v/>
      </c>
      <c r="N16" s="29" t="str">
        <f t="shared" si="2"/>
        <v/>
      </c>
      <c r="O16" s="29" t="str">
        <f t="shared" si="3"/>
        <v/>
      </c>
      <c r="P16" s="33" t="str">
        <f t="shared" si="4"/>
        <v/>
      </c>
      <c r="Q16" s="33" t="str">
        <f t="shared" si="5"/>
        <v/>
      </c>
      <c r="R16" s="33" t="str">
        <f t="shared" si="6"/>
        <v/>
      </c>
      <c r="S16" s="33" t="str">
        <f t="shared" si="7"/>
        <v/>
      </c>
      <c r="T16" s="33" t="str">
        <f t="shared" si="8"/>
        <v/>
      </c>
    </row>
    <row r="17" spans="1:20" x14ac:dyDescent="0.25">
      <c r="A17" s="18">
        <v>39202</v>
      </c>
      <c r="B17" s="17">
        <v>33.4</v>
      </c>
      <c r="C17" s="17">
        <v>4.077</v>
      </c>
      <c r="D17" s="16">
        <v>-0.12496725176840462</v>
      </c>
      <c r="E17" s="16">
        <f t="shared" si="9"/>
        <v>-0.13349396677448377</v>
      </c>
      <c r="F17" s="17">
        <v>2297.5700000000002</v>
      </c>
      <c r="G17" s="16">
        <v>4.4293038561533216E-2</v>
      </c>
      <c r="H17" s="16">
        <v>4.3340138352193004E-2</v>
      </c>
      <c r="I17" s="17">
        <f t="shared" ca="1" si="10"/>
        <v>35.94</v>
      </c>
      <c r="J17" s="16">
        <f t="shared" ca="1" si="11"/>
        <v>-7.0673344462993892E-2</v>
      </c>
      <c r="K17" s="16">
        <f t="shared" ca="1" si="12"/>
        <v>-7.3294981372758264E-2</v>
      </c>
      <c r="L17" s="29" t="str">
        <f t="shared" si="0"/>
        <v/>
      </c>
      <c r="M17" s="29" t="str">
        <f t="shared" si="1"/>
        <v/>
      </c>
      <c r="N17" s="29" t="str">
        <f t="shared" si="2"/>
        <v/>
      </c>
      <c r="O17" s="29" t="str">
        <f t="shared" si="3"/>
        <v/>
      </c>
      <c r="P17" s="33" t="str">
        <f t="shared" si="4"/>
        <v/>
      </c>
      <c r="Q17" s="33" t="str">
        <f t="shared" si="5"/>
        <v/>
      </c>
      <c r="R17" s="33" t="str">
        <f t="shared" si="6"/>
        <v/>
      </c>
      <c r="S17" s="33" t="str">
        <f t="shared" si="7"/>
        <v/>
      </c>
      <c r="T17" s="33" t="str">
        <f t="shared" si="8"/>
        <v/>
      </c>
    </row>
    <row r="18" spans="1:20" x14ac:dyDescent="0.25">
      <c r="A18" s="18">
        <v>39233</v>
      </c>
      <c r="B18" s="17">
        <v>39.26</v>
      </c>
      <c r="C18" s="17">
        <v>3.9169999999999998</v>
      </c>
      <c r="D18" s="16">
        <v>0.17544910179640727</v>
      </c>
      <c r="E18" s="16">
        <f t="shared" si="9"/>
        <v>0.16165028886566035</v>
      </c>
      <c r="F18" s="17">
        <v>2377.75</v>
      </c>
      <c r="G18" s="16">
        <v>3.489773978594779E-2</v>
      </c>
      <c r="H18" s="16">
        <v>3.4302619696898642E-2</v>
      </c>
      <c r="I18" s="17">
        <f t="shared" ca="1" si="10"/>
        <v>40.58</v>
      </c>
      <c r="J18" s="16">
        <f t="shared" ca="1" si="11"/>
        <v>-3.2528339083292224E-2</v>
      </c>
      <c r="K18" s="16">
        <f t="shared" ca="1" si="12"/>
        <v>-3.306914554935364E-2</v>
      </c>
      <c r="L18" s="29" t="str">
        <f t="shared" si="0"/>
        <v/>
      </c>
      <c r="M18" s="29" t="str">
        <f t="shared" si="1"/>
        <v/>
      </c>
      <c r="N18" s="29" t="str">
        <f t="shared" si="2"/>
        <v/>
      </c>
      <c r="O18" s="29" t="str">
        <f t="shared" si="3"/>
        <v/>
      </c>
      <c r="P18" s="33" t="str">
        <f t="shared" si="4"/>
        <v/>
      </c>
      <c r="Q18" s="33" t="str">
        <f t="shared" si="5"/>
        <v/>
      </c>
      <c r="R18" s="33" t="str">
        <f t="shared" si="6"/>
        <v/>
      </c>
      <c r="S18" s="33" t="str">
        <f t="shared" si="7"/>
        <v/>
      </c>
      <c r="T18" s="33" t="str">
        <f t="shared" si="8"/>
        <v/>
      </c>
    </row>
    <row r="19" spans="1:20" x14ac:dyDescent="0.25">
      <c r="A19" s="18">
        <v>39262</v>
      </c>
      <c r="B19" s="17">
        <v>40.590000000000003</v>
      </c>
      <c r="C19" s="17">
        <v>4.0910000000000002</v>
      </c>
      <c r="D19" s="16">
        <v>3.3876719307182945E-2</v>
      </c>
      <c r="E19" s="16">
        <f t="shared" si="9"/>
        <v>3.3315542002491413E-2</v>
      </c>
      <c r="F19" s="17">
        <v>2338.25</v>
      </c>
      <c r="G19" s="16">
        <v>-1.6612343602144919E-2</v>
      </c>
      <c r="H19" s="16">
        <v>-1.6751876047834551E-2</v>
      </c>
      <c r="I19" s="17">
        <f t="shared" ca="1" si="10"/>
        <v>44</v>
      </c>
      <c r="J19" s="16">
        <f t="shared" ca="1" si="11"/>
        <v>-7.7499999999999902E-2</v>
      </c>
      <c r="K19" s="16">
        <f t="shared" ca="1" si="12"/>
        <v>-8.0667903067454694E-2</v>
      </c>
      <c r="L19" s="29" t="str">
        <f t="shared" si="0"/>
        <v/>
      </c>
      <c r="M19" s="29" t="str">
        <f t="shared" si="1"/>
        <v/>
      </c>
      <c r="N19" s="29" t="str">
        <f t="shared" si="2"/>
        <v/>
      </c>
      <c r="O19" s="29" t="str">
        <f t="shared" si="3"/>
        <v/>
      </c>
      <c r="P19" s="33" t="str">
        <f t="shared" si="4"/>
        <v/>
      </c>
      <c r="Q19" s="33" t="str">
        <f t="shared" si="5"/>
        <v/>
      </c>
      <c r="R19" s="33" t="str">
        <f t="shared" si="6"/>
        <v/>
      </c>
      <c r="S19" s="33" t="str">
        <f t="shared" si="7"/>
        <v/>
      </c>
      <c r="T19" s="33" t="str">
        <f t="shared" si="8"/>
        <v/>
      </c>
    </row>
    <row r="20" spans="1:20" x14ac:dyDescent="0.25">
      <c r="A20" s="18">
        <v>39294</v>
      </c>
      <c r="B20" s="17">
        <v>44.14</v>
      </c>
      <c r="C20" s="17">
        <v>4.1820000000000004</v>
      </c>
      <c r="D20" s="16">
        <v>8.7459965508746018E-2</v>
      </c>
      <c r="E20" s="16">
        <f t="shared" si="9"/>
        <v>8.3844669977784003E-2</v>
      </c>
      <c r="F20" s="17">
        <v>2265.75</v>
      </c>
      <c r="G20" s="16">
        <v>-3.1006094301293752E-2</v>
      </c>
      <c r="H20" s="16">
        <v>-3.1496956379769354E-2</v>
      </c>
      <c r="I20" s="17">
        <f t="shared" ca="1" si="10"/>
        <v>43.2</v>
      </c>
      <c r="J20" s="16">
        <f t="shared" ca="1" si="11"/>
        <v>2.1759259259259256E-2</v>
      </c>
      <c r="K20" s="16">
        <f t="shared" ca="1" si="12"/>
        <v>2.1525905578525711E-2</v>
      </c>
      <c r="L20" s="29" t="str">
        <f t="shared" si="0"/>
        <v/>
      </c>
      <c r="M20" s="29" t="str">
        <f t="shared" si="1"/>
        <v/>
      </c>
      <c r="N20" s="29" t="str">
        <f t="shared" si="2"/>
        <v/>
      </c>
      <c r="O20" s="29" t="str">
        <f t="shared" si="3"/>
        <v/>
      </c>
      <c r="P20" s="33" t="str">
        <f t="shared" si="4"/>
        <v/>
      </c>
      <c r="Q20" s="33" t="str">
        <f t="shared" si="5"/>
        <v/>
      </c>
      <c r="R20" s="33" t="str">
        <f t="shared" si="6"/>
        <v/>
      </c>
      <c r="S20" s="33" t="str">
        <f t="shared" si="7"/>
        <v/>
      </c>
      <c r="T20" s="33" t="str">
        <f t="shared" si="8"/>
        <v/>
      </c>
    </row>
    <row r="21" spans="1:20" x14ac:dyDescent="0.25">
      <c r="A21" s="18">
        <v>39325</v>
      </c>
      <c r="B21" s="17">
        <v>47.47</v>
      </c>
      <c r="C21" s="17">
        <v>4.1820000000000004</v>
      </c>
      <c r="D21" s="16">
        <v>7.5441776166742081E-2</v>
      </c>
      <c r="E21" s="16">
        <f t="shared" si="9"/>
        <v>7.2731531734636229E-2</v>
      </c>
      <c r="F21" s="17">
        <v>2299.71</v>
      </c>
      <c r="G21" s="16">
        <v>1.498841443230714E-2</v>
      </c>
      <c r="H21" s="16">
        <v>1.487719807619968E-2</v>
      </c>
      <c r="I21" s="17">
        <f t="shared" ca="1" si="10"/>
        <v>39.99</v>
      </c>
      <c r="J21" s="16">
        <f t="shared" ca="1" si="11"/>
        <v>0.18704676169042256</v>
      </c>
      <c r="K21" s="16">
        <f t="shared" ca="1" si="12"/>
        <v>0.17146850970449964</v>
      </c>
      <c r="L21" s="29" t="str">
        <f t="shared" si="0"/>
        <v/>
      </c>
      <c r="M21" s="29" t="str">
        <f t="shared" si="1"/>
        <v/>
      </c>
      <c r="N21" s="29" t="str">
        <f t="shared" si="2"/>
        <v/>
      </c>
      <c r="O21" s="29" t="str">
        <f t="shared" si="3"/>
        <v/>
      </c>
      <c r="P21" s="33" t="str">
        <f t="shared" si="4"/>
        <v/>
      </c>
      <c r="Q21" s="33" t="str">
        <f t="shared" si="5"/>
        <v/>
      </c>
      <c r="R21" s="33" t="str">
        <f t="shared" si="6"/>
        <v/>
      </c>
      <c r="S21" s="33" t="str">
        <f t="shared" si="7"/>
        <v/>
      </c>
      <c r="T21" s="33" t="str">
        <f t="shared" si="8"/>
        <v/>
      </c>
    </row>
    <row r="22" spans="1:20" x14ac:dyDescent="0.25">
      <c r="A22" s="18">
        <v>39353</v>
      </c>
      <c r="B22" s="17">
        <v>46.53</v>
      </c>
      <c r="C22" s="17">
        <v>4.2729999999999997</v>
      </c>
      <c r="D22" s="16">
        <v>-1.9801980198019709E-2</v>
      </c>
      <c r="E22" s="16">
        <f t="shared" si="9"/>
        <v>-2.0000666706669428E-2</v>
      </c>
      <c r="F22" s="17">
        <v>2385.7199999999998</v>
      </c>
      <c r="G22" s="16">
        <v>3.7400367872470808E-2</v>
      </c>
      <c r="H22" s="16">
        <v>3.671793754515465E-2</v>
      </c>
      <c r="I22" s="17">
        <f t="shared" ca="1" si="10"/>
        <v>38.17</v>
      </c>
      <c r="J22" s="16">
        <f t="shared" ca="1" si="11"/>
        <v>0.21902017291066289</v>
      </c>
      <c r="K22" s="16">
        <f t="shared" ca="1" si="12"/>
        <v>0.19804739909941882</v>
      </c>
      <c r="L22" s="29" t="str">
        <f t="shared" si="0"/>
        <v/>
      </c>
      <c r="M22" s="29" t="str">
        <f t="shared" si="1"/>
        <v/>
      </c>
      <c r="N22" s="29" t="str">
        <f t="shared" si="2"/>
        <v/>
      </c>
      <c r="O22" s="29" t="str">
        <f t="shared" si="3"/>
        <v/>
      </c>
      <c r="P22" s="33" t="str">
        <f t="shared" si="4"/>
        <v/>
      </c>
      <c r="Q22" s="33" t="str">
        <f t="shared" si="5"/>
        <v/>
      </c>
      <c r="R22" s="33" t="str">
        <f t="shared" si="6"/>
        <v/>
      </c>
      <c r="S22" s="33" t="str">
        <f t="shared" si="7"/>
        <v/>
      </c>
      <c r="T22" s="33" t="str">
        <f t="shared" si="8"/>
        <v/>
      </c>
    </row>
    <row r="23" spans="1:20" x14ac:dyDescent="0.25">
      <c r="A23" s="18">
        <v>39386</v>
      </c>
      <c r="B23" s="17">
        <v>47.9</v>
      </c>
      <c r="C23" s="17">
        <v>4.0910000000000002</v>
      </c>
      <c r="D23" s="16">
        <v>2.9443369868901836E-2</v>
      </c>
      <c r="E23" s="16">
        <f t="shared" si="9"/>
        <v>2.9018238560312458E-2</v>
      </c>
      <c r="F23" s="17">
        <v>2423.67</v>
      </c>
      <c r="G23" s="16">
        <v>1.5907147527790544E-2</v>
      </c>
      <c r="H23" s="16">
        <v>1.5781954751396144E-2</v>
      </c>
      <c r="I23" s="17">
        <f t="shared" ca="1" si="10"/>
        <v>33.4</v>
      </c>
      <c r="J23" s="16">
        <f t="shared" ca="1" si="11"/>
        <v>0.43413173652694614</v>
      </c>
      <c r="K23" s="16">
        <f t="shared" ca="1" si="12"/>
        <v>0.36055960443421486</v>
      </c>
      <c r="L23" s="29" t="str">
        <f t="shared" si="0"/>
        <v/>
      </c>
      <c r="M23" s="29" t="str">
        <f t="shared" si="1"/>
        <v/>
      </c>
      <c r="N23" s="29" t="str">
        <f t="shared" si="2"/>
        <v/>
      </c>
      <c r="O23" s="29" t="str">
        <f t="shared" si="3"/>
        <v/>
      </c>
      <c r="P23" s="33" t="str">
        <f t="shared" si="4"/>
        <v/>
      </c>
      <c r="Q23" s="33" t="str">
        <f t="shared" si="5"/>
        <v/>
      </c>
      <c r="R23" s="33" t="str">
        <f t="shared" si="6"/>
        <v/>
      </c>
      <c r="S23" s="33" t="str">
        <f t="shared" si="7"/>
        <v/>
      </c>
      <c r="T23" s="33" t="str">
        <f t="shared" si="8"/>
        <v/>
      </c>
    </row>
    <row r="24" spans="1:20" x14ac:dyDescent="0.25">
      <c r="A24" s="18">
        <v>39416</v>
      </c>
      <c r="B24" s="17">
        <v>40.94</v>
      </c>
      <c r="C24" s="17">
        <v>4.3330000000000002</v>
      </c>
      <c r="D24" s="16">
        <v>-0.14530271398747396</v>
      </c>
      <c r="E24" s="16">
        <f t="shared" si="9"/>
        <v>-0.15700792418372614</v>
      </c>
      <c r="F24" s="17">
        <v>2322.34</v>
      </c>
      <c r="G24" s="16">
        <v>-4.1808497031361469E-2</v>
      </c>
      <c r="H24" s="16">
        <v>-4.2707622273708348E-2</v>
      </c>
      <c r="I24" s="17">
        <f t="shared" ca="1" si="10"/>
        <v>39.26</v>
      </c>
      <c r="J24" s="16">
        <f t="shared" ca="1" si="11"/>
        <v>4.279164544065206E-2</v>
      </c>
      <c r="K24" s="16">
        <f t="shared" ca="1" si="12"/>
        <v>4.1901391384828464E-2</v>
      </c>
      <c r="L24" s="29" t="str">
        <f t="shared" si="0"/>
        <v/>
      </c>
      <c r="M24" s="29" t="str">
        <f t="shared" si="1"/>
        <v/>
      </c>
      <c r="N24" s="29" t="str">
        <f t="shared" si="2"/>
        <v/>
      </c>
      <c r="O24" s="29" t="str">
        <f t="shared" si="3"/>
        <v/>
      </c>
      <c r="P24" s="33" t="str">
        <f t="shared" si="4"/>
        <v/>
      </c>
      <c r="Q24" s="33" t="str">
        <f t="shared" si="5"/>
        <v/>
      </c>
      <c r="R24" s="33" t="str">
        <f t="shared" si="6"/>
        <v/>
      </c>
      <c r="S24" s="33" t="str">
        <f t="shared" si="7"/>
        <v/>
      </c>
      <c r="T24" s="33" t="str">
        <f t="shared" si="8"/>
        <v/>
      </c>
    </row>
    <row r="25" spans="1:20" x14ac:dyDescent="0.25">
      <c r="A25" s="18">
        <v>39447</v>
      </c>
      <c r="B25" s="17">
        <v>35.659999999999997</v>
      </c>
      <c r="C25" s="17">
        <v>4.1669999999999998</v>
      </c>
      <c r="D25" s="16">
        <v>-0.12896922325354176</v>
      </c>
      <c r="E25" s="16">
        <f t="shared" si="9"/>
        <v>-0.13807796779814913</v>
      </c>
      <c r="F25" s="17">
        <v>2306.23</v>
      </c>
      <c r="G25" s="16">
        <v>-6.9369687470396402E-3</v>
      </c>
      <c r="H25" s="16">
        <v>-6.961141369419368E-3</v>
      </c>
      <c r="I25" s="17">
        <f t="shared" ca="1" si="10"/>
        <v>40.590000000000003</v>
      </c>
      <c r="J25" s="16">
        <f t="shared" ca="1" si="11"/>
        <v>-0.12145848731214604</v>
      </c>
      <c r="K25" s="16">
        <f t="shared" ca="1" si="12"/>
        <v>-0.12949211841581224</v>
      </c>
      <c r="L25" s="29" t="str">
        <f t="shared" si="0"/>
        <v/>
      </c>
      <c r="M25" s="29" t="str">
        <f t="shared" si="1"/>
        <v/>
      </c>
      <c r="N25" s="29" t="str">
        <f t="shared" si="2"/>
        <v/>
      </c>
      <c r="O25" s="29" t="str">
        <f t="shared" si="3"/>
        <v/>
      </c>
      <c r="P25" s="33" t="str">
        <f t="shared" si="4"/>
        <v/>
      </c>
      <c r="Q25" s="33" t="str">
        <f t="shared" si="5"/>
        <v/>
      </c>
      <c r="R25" s="33" t="str">
        <f t="shared" si="6"/>
        <v/>
      </c>
      <c r="S25" s="33" t="str">
        <f t="shared" si="7"/>
        <v/>
      </c>
      <c r="T25" s="33" t="str">
        <f t="shared" si="8"/>
        <v/>
      </c>
    </row>
    <row r="26" spans="1:20" x14ac:dyDescent="0.25">
      <c r="A26" s="18">
        <v>39478</v>
      </c>
      <c r="B26" s="17">
        <v>37.950000000000003</v>
      </c>
      <c r="C26" s="17">
        <v>4.5</v>
      </c>
      <c r="D26" s="16">
        <v>6.4217610768368072E-2</v>
      </c>
      <c r="E26" s="16">
        <f t="shared" si="9"/>
        <v>6.2239891406644723E-2</v>
      </c>
      <c r="F26" s="17">
        <v>2167.9</v>
      </c>
      <c r="G26" s="16">
        <v>-5.998100796538075E-2</v>
      </c>
      <c r="H26" s="16">
        <v>-6.1855199630043295E-2</v>
      </c>
      <c r="I26" s="17">
        <f t="shared" ca="1" si="10"/>
        <v>44.14</v>
      </c>
      <c r="J26" s="16">
        <f t="shared" ca="1" si="11"/>
        <v>-0.14023561395559581</v>
      </c>
      <c r="K26" s="16">
        <f t="shared" ca="1" si="12"/>
        <v>-0.15109689698695139</v>
      </c>
      <c r="L26" s="29" t="str">
        <f t="shared" si="0"/>
        <v/>
      </c>
      <c r="M26" s="29" t="str">
        <f t="shared" si="1"/>
        <v/>
      </c>
      <c r="N26" s="29" t="str">
        <f t="shared" si="2"/>
        <v/>
      </c>
      <c r="O26" s="29" t="str">
        <f t="shared" si="3"/>
        <v/>
      </c>
      <c r="P26" s="33" t="str">
        <f t="shared" si="4"/>
        <v/>
      </c>
      <c r="Q26" s="33" t="str">
        <f t="shared" si="5"/>
        <v/>
      </c>
      <c r="R26" s="33" t="str">
        <f t="shared" si="6"/>
        <v/>
      </c>
      <c r="S26" s="33" t="str">
        <f t="shared" si="7"/>
        <v/>
      </c>
      <c r="T26" s="33" t="str">
        <f t="shared" si="8"/>
        <v/>
      </c>
    </row>
    <row r="27" spans="1:20" x14ac:dyDescent="0.25">
      <c r="A27" s="18">
        <v>39507</v>
      </c>
      <c r="B27" s="17">
        <v>30.3</v>
      </c>
      <c r="C27" s="17">
        <v>4.5</v>
      </c>
      <c r="D27" s="16">
        <v>-0.20158102766798425</v>
      </c>
      <c r="E27" s="16">
        <f t="shared" si="9"/>
        <v>-0.22512179132631555</v>
      </c>
      <c r="F27" s="17">
        <v>2097.4699999999998</v>
      </c>
      <c r="G27" s="16">
        <v>-3.2487660869966462E-2</v>
      </c>
      <c r="H27" s="16">
        <v>-3.302710053675325E-2</v>
      </c>
      <c r="I27" s="17">
        <f t="shared" ca="1" si="10"/>
        <v>47.47</v>
      </c>
      <c r="J27" s="16">
        <f t="shared" ca="1" si="11"/>
        <v>-0.36170212765957444</v>
      </c>
      <c r="K27" s="16">
        <f t="shared" ca="1" si="12"/>
        <v>-0.44895022004790314</v>
      </c>
      <c r="L27" s="29" t="str">
        <f t="shared" si="0"/>
        <v/>
      </c>
      <c r="M27" s="29" t="str">
        <f t="shared" si="1"/>
        <v/>
      </c>
      <c r="N27" s="29" t="str">
        <f t="shared" si="2"/>
        <v/>
      </c>
      <c r="O27" s="29" t="str">
        <f t="shared" si="3"/>
        <v/>
      </c>
      <c r="P27" s="33" t="str">
        <f t="shared" si="4"/>
        <v/>
      </c>
      <c r="Q27" s="33" t="str">
        <f t="shared" si="5"/>
        <v/>
      </c>
      <c r="R27" s="33" t="str">
        <f t="shared" si="6"/>
        <v/>
      </c>
      <c r="S27" s="33" t="str">
        <f t="shared" si="7"/>
        <v/>
      </c>
      <c r="T27" s="33" t="str">
        <f t="shared" si="8"/>
        <v/>
      </c>
    </row>
    <row r="28" spans="1:20" x14ac:dyDescent="0.25">
      <c r="A28" s="18">
        <v>39538</v>
      </c>
      <c r="B28" s="17">
        <v>21.53</v>
      </c>
      <c r="C28" s="17">
        <v>4</v>
      </c>
      <c r="D28" s="16">
        <v>-0.2894389438943894</v>
      </c>
      <c r="E28" s="16">
        <f t="shared" si="9"/>
        <v>-0.34170040113905176</v>
      </c>
      <c r="F28" s="17">
        <v>2088.42</v>
      </c>
      <c r="G28" s="16">
        <v>-4.3147220222456983E-3</v>
      </c>
      <c r="H28" s="16">
        <v>-4.3240572977336035E-3</v>
      </c>
      <c r="I28" s="17">
        <f t="shared" ca="1" si="10"/>
        <v>46.53</v>
      </c>
      <c r="J28" s="16">
        <f t="shared" ca="1" si="11"/>
        <v>-0.53728777133032457</v>
      </c>
      <c r="K28" s="16">
        <f t="shared" ca="1" si="12"/>
        <v>-0.7706499544802855</v>
      </c>
      <c r="L28" s="29" t="str">
        <f t="shared" si="0"/>
        <v/>
      </c>
      <c r="M28" s="29" t="str">
        <f t="shared" si="1"/>
        <v/>
      </c>
      <c r="N28" s="29" t="str">
        <f t="shared" si="2"/>
        <v/>
      </c>
      <c r="O28" s="29" t="str">
        <f t="shared" si="3"/>
        <v/>
      </c>
      <c r="P28" s="33" t="str">
        <f t="shared" si="4"/>
        <v/>
      </c>
      <c r="Q28" s="33" t="str">
        <f t="shared" si="5"/>
        <v/>
      </c>
      <c r="R28" s="33" t="str">
        <f t="shared" si="6"/>
        <v/>
      </c>
      <c r="S28" s="33" t="str">
        <f t="shared" si="7"/>
        <v/>
      </c>
      <c r="T28" s="33" t="str">
        <f t="shared" si="8"/>
        <v/>
      </c>
    </row>
    <row r="29" spans="1:20" x14ac:dyDescent="0.25">
      <c r="A29" s="18">
        <v>39568</v>
      </c>
      <c r="B29" s="17">
        <v>14.9</v>
      </c>
      <c r="C29" s="17">
        <v>3.75</v>
      </c>
      <c r="D29" s="16">
        <v>-0.30794240594519273</v>
      </c>
      <c r="E29" s="16">
        <f t="shared" si="9"/>
        <v>-0.36808609842485818</v>
      </c>
      <c r="F29" s="17">
        <v>2190.13</v>
      </c>
      <c r="G29" s="16">
        <v>4.8701889466678194E-2</v>
      </c>
      <c r="H29" s="16">
        <v>4.7553103579378149E-2</v>
      </c>
      <c r="I29" s="17">
        <f t="shared" ca="1" si="10"/>
        <v>47.9</v>
      </c>
      <c r="J29" s="16">
        <f t="shared" ca="1" si="11"/>
        <v>-0.6889352818371608</v>
      </c>
      <c r="K29" s="16">
        <f t="shared" ca="1" si="12"/>
        <v>-1.167754291465456</v>
      </c>
      <c r="L29" s="29" t="str">
        <f t="shared" si="0"/>
        <v/>
      </c>
      <c r="M29" s="29" t="str">
        <f t="shared" si="1"/>
        <v/>
      </c>
      <c r="N29" s="29" t="str">
        <f t="shared" si="2"/>
        <v/>
      </c>
      <c r="O29" s="29" t="str">
        <f t="shared" si="3"/>
        <v/>
      </c>
      <c r="P29" s="33" t="str">
        <f t="shared" si="4"/>
        <v/>
      </c>
      <c r="Q29" s="33" t="str">
        <f t="shared" si="5"/>
        <v/>
      </c>
      <c r="R29" s="33" t="str">
        <f t="shared" si="6"/>
        <v/>
      </c>
      <c r="S29" s="33" t="str">
        <f t="shared" si="7"/>
        <v/>
      </c>
      <c r="T29" s="33" t="str">
        <f t="shared" si="8"/>
        <v/>
      </c>
    </row>
    <row r="30" spans="1:20" x14ac:dyDescent="0.25">
      <c r="A30" s="18">
        <v>39598</v>
      </c>
      <c r="B30" s="17">
        <v>8.5399999999999991</v>
      </c>
      <c r="C30" s="17">
        <v>3.0910000000000002</v>
      </c>
      <c r="D30" s="16">
        <v>-0.42684563758389271</v>
      </c>
      <c r="E30" s="16">
        <f t="shared" si="9"/>
        <v>-0.55660020515093511</v>
      </c>
      <c r="F30" s="17">
        <v>2218.5</v>
      </c>
      <c r="G30" s="16">
        <v>1.2953568966225681E-2</v>
      </c>
      <c r="H30" s="16">
        <v>1.2870389039602451E-2</v>
      </c>
      <c r="I30" s="17">
        <f t="shared" ca="1" si="10"/>
        <v>40.94</v>
      </c>
      <c r="J30" s="16">
        <f t="shared" ca="1" si="11"/>
        <v>-0.79140205178309719</v>
      </c>
      <c r="K30" s="16">
        <f t="shared" ca="1" si="12"/>
        <v>-1.567346572432665</v>
      </c>
      <c r="L30" s="29" t="str">
        <f t="shared" si="0"/>
        <v/>
      </c>
      <c r="M30" s="29" t="str">
        <f t="shared" si="1"/>
        <v/>
      </c>
      <c r="N30" s="29" t="str">
        <f t="shared" si="2"/>
        <v/>
      </c>
      <c r="O30" s="29" t="str">
        <f t="shared" si="3"/>
        <v/>
      </c>
      <c r="P30" s="33" t="str">
        <f t="shared" si="4"/>
        <v/>
      </c>
      <c r="Q30" s="33" t="str">
        <f t="shared" si="5"/>
        <v/>
      </c>
      <c r="R30" s="33" t="str">
        <f t="shared" si="6"/>
        <v/>
      </c>
      <c r="S30" s="33" t="str">
        <f t="shared" si="7"/>
        <v/>
      </c>
      <c r="T30" s="33" t="str">
        <f t="shared" si="8"/>
        <v/>
      </c>
    </row>
    <row r="31" spans="1:20" x14ac:dyDescent="0.25">
      <c r="A31" s="18">
        <v>39629</v>
      </c>
      <c r="B31" s="17">
        <v>5.22</v>
      </c>
      <c r="C31" s="17">
        <v>3.4550000000000001</v>
      </c>
      <c r="D31" s="16">
        <v>-0.38875878220140514</v>
      </c>
      <c r="E31" s="16">
        <f t="shared" si="9"/>
        <v>-0.4922636059059311</v>
      </c>
      <c r="F31" s="17">
        <v>2031.47</v>
      </c>
      <c r="G31" s="16">
        <v>-8.4304710389903059E-2</v>
      </c>
      <c r="H31" s="16">
        <v>-8.8071622913463474E-2</v>
      </c>
      <c r="I31" s="17">
        <f t="shared" ca="1" si="10"/>
        <v>35.659999999999997</v>
      </c>
      <c r="J31" s="16">
        <f t="shared" ca="1" si="11"/>
        <v>-0.85361749859786873</v>
      </c>
      <c r="K31" s="16">
        <f t="shared" ca="1" si="12"/>
        <v>-1.9215322105404469</v>
      </c>
      <c r="L31" s="29" t="str">
        <f t="shared" si="0"/>
        <v/>
      </c>
      <c r="M31" s="29" t="str">
        <f t="shared" si="1"/>
        <v/>
      </c>
      <c r="N31" s="29" t="str">
        <f t="shared" si="2"/>
        <v/>
      </c>
      <c r="O31" s="29" t="str">
        <f t="shared" si="3"/>
        <v/>
      </c>
      <c r="P31" s="33" t="str">
        <f t="shared" si="4"/>
        <v/>
      </c>
      <c r="Q31" s="33" t="str">
        <f t="shared" si="5"/>
        <v/>
      </c>
      <c r="R31" s="33" t="str">
        <f t="shared" si="6"/>
        <v/>
      </c>
      <c r="S31" s="33" t="str">
        <f t="shared" si="7"/>
        <v/>
      </c>
      <c r="T31" s="33" t="str">
        <f t="shared" si="8"/>
        <v/>
      </c>
    </row>
    <row r="32" spans="1:20" x14ac:dyDescent="0.25">
      <c r="A32" s="18">
        <v>39660</v>
      </c>
      <c r="B32" s="17">
        <v>8.31</v>
      </c>
      <c r="C32" s="17">
        <v>3.5</v>
      </c>
      <c r="D32" s="16"/>
      <c r="E32" s="16">
        <f t="shared" si="9"/>
        <v>0.46496220697280954</v>
      </c>
      <c r="F32" s="17">
        <v>2014.39</v>
      </c>
      <c r="G32" s="16"/>
      <c r="H32" s="16">
        <v>-8.4432488850869451E-3</v>
      </c>
      <c r="I32" s="17">
        <f t="shared" ca="1" si="10"/>
        <v>37.950000000000003</v>
      </c>
      <c r="J32" s="16">
        <f t="shared" ca="1" si="11"/>
        <v>-0.78102766798418977</v>
      </c>
      <c r="K32" s="16">
        <f t="shared" ca="1" si="12"/>
        <v>-1.5188098949742821</v>
      </c>
      <c r="L32" s="29" t="str">
        <f t="shared" si="0"/>
        <v/>
      </c>
      <c r="M32" s="29" t="str">
        <f t="shared" si="1"/>
        <v/>
      </c>
      <c r="N32" s="29" t="str">
        <f t="shared" si="2"/>
        <v/>
      </c>
      <c r="O32" s="29" t="str">
        <f t="shared" si="3"/>
        <v/>
      </c>
      <c r="P32" s="33" t="str">
        <f t="shared" si="4"/>
        <v/>
      </c>
      <c r="Q32" s="33" t="str">
        <f t="shared" si="5"/>
        <v/>
      </c>
      <c r="R32" s="33" t="str">
        <f t="shared" si="6"/>
        <v/>
      </c>
      <c r="S32" s="33" t="str">
        <f t="shared" si="7"/>
        <v/>
      </c>
      <c r="T32" s="33" t="str">
        <f t="shared" si="8"/>
        <v/>
      </c>
    </row>
    <row r="33" spans="1:20" x14ac:dyDescent="0.25">
      <c r="A33" s="18">
        <v>39689</v>
      </c>
      <c r="B33" s="17">
        <v>11.11</v>
      </c>
      <c r="C33" s="17">
        <v>3.9</v>
      </c>
      <c r="D33" s="16">
        <v>0.33694344163658219</v>
      </c>
      <c r="E33" s="16">
        <f t="shared" si="9"/>
        <v>0.29038599478418164</v>
      </c>
      <c r="F33" s="17">
        <v>2043.53</v>
      </c>
      <c r="G33" s="16">
        <v>1.4465917721990129E-2</v>
      </c>
      <c r="H33" s="16">
        <v>1.4362284571044076E-2</v>
      </c>
      <c r="I33" s="17">
        <f t="shared" ca="1" si="10"/>
        <v>30.3</v>
      </c>
      <c r="J33" s="16">
        <f t="shared" ca="1" si="11"/>
        <v>-0.6333333333333333</v>
      </c>
      <c r="K33" s="16">
        <f t="shared" ca="1" si="12"/>
        <v>-1.0033021088637848</v>
      </c>
      <c r="L33" s="29" t="str">
        <f t="shared" si="0"/>
        <v/>
      </c>
      <c r="M33" s="29" t="str">
        <f t="shared" si="1"/>
        <v/>
      </c>
      <c r="N33" s="29" t="str">
        <f t="shared" si="2"/>
        <v/>
      </c>
      <c r="O33" s="29" t="str">
        <f t="shared" si="3"/>
        <v/>
      </c>
      <c r="P33" s="33" t="str">
        <f t="shared" si="4"/>
        <v/>
      </c>
      <c r="Q33" s="33" t="str">
        <f t="shared" si="5"/>
        <v/>
      </c>
      <c r="R33" s="33" t="str">
        <f t="shared" si="6"/>
        <v/>
      </c>
      <c r="S33" s="33" t="str">
        <f t="shared" si="7"/>
        <v/>
      </c>
      <c r="T33" s="33" t="str">
        <f t="shared" si="8"/>
        <v/>
      </c>
    </row>
    <row r="34" spans="1:20" x14ac:dyDescent="0.25">
      <c r="A34" s="18">
        <v>39721</v>
      </c>
      <c r="B34" s="17">
        <v>8.7899999999999991</v>
      </c>
      <c r="C34" s="17">
        <v>4.3639999999999999</v>
      </c>
      <c r="D34" s="16">
        <v>-0.20882088208820881</v>
      </c>
      <c r="E34" s="16">
        <f t="shared" si="9"/>
        <v>-0.23423089195445299</v>
      </c>
      <c r="F34" s="17">
        <v>1861.44</v>
      </c>
      <c r="G34" s="16">
        <v>-8.9105616262056264E-2</v>
      </c>
      <c r="H34" s="16">
        <v>-9.332832286906112E-2</v>
      </c>
      <c r="I34" s="17">
        <f t="shared" ca="1" si="10"/>
        <v>21.53</v>
      </c>
      <c r="J34" s="16">
        <f t="shared" ca="1" si="11"/>
        <v>-0.59173246632605681</v>
      </c>
      <c r="K34" s="16">
        <f t="shared" ca="1" si="12"/>
        <v>-0.89583259967918627</v>
      </c>
      <c r="L34" s="29" t="str">
        <f t="shared" ref="L34:L65" si="13">IF(ROW()-3&lt;BetaMonths,"",D34)</f>
        <v/>
      </c>
      <c r="M34" s="29" t="str">
        <f t="shared" ref="M34:M65" si="14">IF(ROW()-3&lt;BetaMonths,"",$X$2+$Z$2*G34)</f>
        <v/>
      </c>
      <c r="N34" s="29" t="str">
        <f t="shared" ref="N34:N65" si="15">IF(ROW()-3&lt;BetaMonths,"",M34-L34)</f>
        <v/>
      </c>
      <c r="O34" s="29" t="str">
        <f t="shared" ref="O34:O65" si="16">IF(ROW()-3&lt;BetaMonths,"",N34^2)</f>
        <v/>
      </c>
      <c r="P34" s="33" t="str">
        <f t="shared" ref="P34:P65" si="17">IF(ROW()-3&lt;BetaMonths,"",D34)</f>
        <v/>
      </c>
      <c r="Q34" s="33" t="str">
        <f t="shared" ref="Q34:Q65" si="18">IF(ROW()-3&lt;BetaMonths,"",$X$4+$Z$4*H34)</f>
        <v/>
      </c>
      <c r="R34" s="33" t="str">
        <f t="shared" ref="R34:R65" si="19">IF(ROW()-3&lt;BetaMonths,"",EXP(Q34)-1)</f>
        <v/>
      </c>
      <c r="S34" s="33" t="str">
        <f t="shared" ref="S34:S65" si="20">IF(ROW()-3&lt;BetaMonths,"",R34-P34)</f>
        <v/>
      </c>
      <c r="T34" s="33" t="str">
        <f t="shared" ref="T34:T65" si="21">IF(ROW()-3&lt;BetaMonths,"",S34^2)</f>
        <v/>
      </c>
    </row>
    <row r="35" spans="1:20" x14ac:dyDescent="0.25">
      <c r="A35" s="18">
        <v>39752</v>
      </c>
      <c r="B35" s="17">
        <v>14.56</v>
      </c>
      <c r="C35" s="17">
        <v>4.4550000000000001</v>
      </c>
      <c r="D35" s="16"/>
      <c r="E35" s="16">
        <f t="shared" ref="E35:E66" si="22">LN(B35/B34)</f>
        <v>0.50466333107145434</v>
      </c>
      <c r="F35" s="17">
        <v>1548.81</v>
      </c>
      <c r="G35" s="16"/>
      <c r="H35" s="16">
        <v>-0.18386348760935772</v>
      </c>
      <c r="I35" s="17">
        <f t="shared" ref="I35:I66" ca="1" si="23">IF(ISERROR(OFFSET(B35,-Lag,0,1,1)),"",IF(OFFSET(B35,-Lag,0,1,1)=$B$1,"",OFFSET(B35,-Lag,0,1,1)))</f>
        <v>14.9</v>
      </c>
      <c r="J35" s="16">
        <f t="shared" ref="J35:J66" ca="1" si="24">IF(I35&lt;&gt;"",B35/I35-1,"")</f>
        <v>-2.2818791946308759E-2</v>
      </c>
      <c r="K35" s="16">
        <f t="shared" ref="K35:K66" ca="1" si="25">IF(I35="","",LN(B35/I35))</f>
        <v>-2.3083170182873581E-2</v>
      </c>
      <c r="L35" s="29" t="str">
        <f t="shared" si="13"/>
        <v/>
      </c>
      <c r="M35" s="29" t="str">
        <f t="shared" si="14"/>
        <v/>
      </c>
      <c r="N35" s="29" t="str">
        <f t="shared" si="15"/>
        <v/>
      </c>
      <c r="O35" s="29" t="str">
        <f t="shared" si="16"/>
        <v/>
      </c>
      <c r="P35" s="33" t="str">
        <f t="shared" si="17"/>
        <v/>
      </c>
      <c r="Q35" s="33" t="str">
        <f t="shared" si="18"/>
        <v/>
      </c>
      <c r="R35" s="33" t="str">
        <f t="shared" si="19"/>
        <v/>
      </c>
      <c r="S35" s="33" t="str">
        <f t="shared" si="20"/>
        <v/>
      </c>
      <c r="T35" s="33" t="str">
        <f t="shared" si="21"/>
        <v/>
      </c>
    </row>
    <row r="36" spans="1:20" x14ac:dyDescent="0.25">
      <c r="A36" s="18">
        <v>39780</v>
      </c>
      <c r="B36" s="17">
        <v>11.25</v>
      </c>
      <c r="C36" s="17">
        <v>4.5</v>
      </c>
      <c r="D36" s="16">
        <v>-0.22733516483516492</v>
      </c>
      <c r="E36" s="16">
        <f t="shared" si="22"/>
        <v>-0.25790991411811087</v>
      </c>
      <c r="F36" s="17">
        <v>1437.68</v>
      </c>
      <c r="G36" s="16">
        <v>-7.1751861106268633E-2</v>
      </c>
      <c r="H36" s="16">
        <v>-7.4456190889272245E-2</v>
      </c>
      <c r="I36" s="17">
        <f t="shared" ca="1" si="23"/>
        <v>8.5399999999999991</v>
      </c>
      <c r="J36" s="16">
        <f t="shared" ca="1" si="24"/>
        <v>0.31733021077283396</v>
      </c>
      <c r="K36" s="16">
        <f t="shared" ca="1" si="25"/>
        <v>0.27560712084995082</v>
      </c>
      <c r="L36" s="29" t="str">
        <f t="shared" si="13"/>
        <v/>
      </c>
      <c r="M36" s="29" t="str">
        <f t="shared" si="14"/>
        <v/>
      </c>
      <c r="N36" s="29" t="str">
        <f t="shared" si="15"/>
        <v/>
      </c>
      <c r="O36" s="29" t="str">
        <f t="shared" si="16"/>
        <v/>
      </c>
      <c r="P36" s="33" t="str">
        <f t="shared" si="17"/>
        <v/>
      </c>
      <c r="Q36" s="33" t="str">
        <f t="shared" si="18"/>
        <v/>
      </c>
      <c r="R36" s="33" t="str">
        <f t="shared" si="19"/>
        <v/>
      </c>
      <c r="S36" s="33" t="str">
        <f t="shared" si="20"/>
        <v/>
      </c>
      <c r="T36" s="33" t="str">
        <f t="shared" si="21"/>
        <v/>
      </c>
    </row>
    <row r="37" spans="1:20" x14ac:dyDescent="0.25">
      <c r="A37" s="18">
        <v>39813</v>
      </c>
      <c r="B37" s="17">
        <v>11.02</v>
      </c>
      <c r="C37" s="17">
        <v>4.7270000000000003</v>
      </c>
      <c r="D37" s="16">
        <v>-2.0444444444444487E-2</v>
      </c>
      <c r="E37" s="16">
        <f t="shared" si="22"/>
        <v>-2.0656324925660753E-2</v>
      </c>
      <c r="F37" s="17">
        <v>1452.98</v>
      </c>
      <c r="G37" s="16">
        <v>1.0642145679149673E-2</v>
      </c>
      <c r="H37" s="16">
        <v>1.0585916626868853E-2</v>
      </c>
      <c r="I37" s="17">
        <f t="shared" ca="1" si="23"/>
        <v>5.22</v>
      </c>
      <c r="J37" s="16">
        <f t="shared" ca="1" si="24"/>
        <v>1.1111111111111112</v>
      </c>
      <c r="K37" s="16">
        <f t="shared" ca="1" si="25"/>
        <v>0.74721440183022114</v>
      </c>
      <c r="L37" s="29" t="str">
        <f t="shared" si="13"/>
        <v/>
      </c>
      <c r="M37" s="29" t="str">
        <f t="shared" si="14"/>
        <v/>
      </c>
      <c r="N37" s="29" t="str">
        <f t="shared" si="15"/>
        <v/>
      </c>
      <c r="O37" s="29" t="str">
        <f t="shared" si="16"/>
        <v/>
      </c>
      <c r="P37" s="33" t="str">
        <f t="shared" si="17"/>
        <v/>
      </c>
      <c r="Q37" s="33" t="str">
        <f t="shared" si="18"/>
        <v/>
      </c>
      <c r="R37" s="33" t="str">
        <f t="shared" si="19"/>
        <v/>
      </c>
      <c r="S37" s="33" t="str">
        <f t="shared" si="20"/>
        <v/>
      </c>
      <c r="T37" s="33" t="str">
        <f t="shared" si="21"/>
        <v/>
      </c>
    </row>
    <row r="38" spans="1:20" x14ac:dyDescent="0.25">
      <c r="A38" s="18">
        <v>39843</v>
      </c>
      <c r="B38" s="17">
        <v>9.44</v>
      </c>
      <c r="C38" s="17">
        <v>4.5449999999999999</v>
      </c>
      <c r="D38" s="16">
        <v>-0.14337568058076222</v>
      </c>
      <c r="E38" s="16">
        <f t="shared" si="22"/>
        <v>-0.15475582356735906</v>
      </c>
      <c r="F38" s="17">
        <v>1330.51</v>
      </c>
      <c r="G38" s="16">
        <v>-8.4288840864981007E-2</v>
      </c>
      <c r="H38" s="16">
        <v>-8.8054292489697289E-2</v>
      </c>
      <c r="I38" s="17">
        <f t="shared" ca="1" si="23"/>
        <v>8.31</v>
      </c>
      <c r="J38" s="16">
        <f t="shared" ca="1" si="24"/>
        <v>0.1359807460890492</v>
      </c>
      <c r="K38" s="16">
        <f t="shared" ca="1" si="25"/>
        <v>0.12749637129005237</v>
      </c>
      <c r="L38" s="29" t="str">
        <f t="shared" si="13"/>
        <v/>
      </c>
      <c r="M38" s="29" t="str">
        <f t="shared" si="14"/>
        <v/>
      </c>
      <c r="N38" s="29" t="str">
        <f t="shared" si="15"/>
        <v/>
      </c>
      <c r="O38" s="29" t="str">
        <f t="shared" si="16"/>
        <v/>
      </c>
      <c r="P38" s="33" t="str">
        <f t="shared" si="17"/>
        <v/>
      </c>
      <c r="Q38" s="33" t="str">
        <f t="shared" si="18"/>
        <v/>
      </c>
      <c r="R38" s="33" t="str">
        <f t="shared" si="19"/>
        <v/>
      </c>
      <c r="S38" s="33" t="str">
        <f t="shared" si="20"/>
        <v/>
      </c>
      <c r="T38" s="33" t="str">
        <f t="shared" si="21"/>
        <v/>
      </c>
    </row>
    <row r="39" spans="1:20" x14ac:dyDescent="0.25">
      <c r="A39" s="18">
        <v>39871</v>
      </c>
      <c r="B39" s="17">
        <v>4.91</v>
      </c>
      <c r="C39" s="17">
        <v>4.9000000000000004</v>
      </c>
      <c r="D39" s="16">
        <f t="shared" ref="D39:D70" si="26">B39/B38-1</f>
        <v>-0.4798728813559322</v>
      </c>
      <c r="E39" s="16">
        <f t="shared" si="22"/>
        <v>-0.65368203835098015</v>
      </c>
      <c r="F39" s="17">
        <v>1188.8399999999999</v>
      </c>
      <c r="G39" s="16">
        <v>-0.10647796709532442</v>
      </c>
      <c r="H39" s="16">
        <v>-0.11258428558799931</v>
      </c>
      <c r="I39" s="17">
        <f t="shared" ca="1" si="23"/>
        <v>11.11</v>
      </c>
      <c r="J39" s="16">
        <f t="shared" ca="1" si="24"/>
        <v>-0.55805580558055801</v>
      </c>
      <c r="K39" s="16">
        <f t="shared" ca="1" si="25"/>
        <v>-0.81657166184510932</v>
      </c>
      <c r="L39" s="29">
        <f t="shared" si="13"/>
        <v>-0.4798728813559322</v>
      </c>
      <c r="M39" s="29">
        <f t="shared" ca="1" si="14"/>
        <v>-0.23738266190445426</v>
      </c>
      <c r="N39" s="29">
        <f t="shared" ca="1" si="15"/>
        <v>0.24249021945147795</v>
      </c>
      <c r="O39" s="29">
        <f t="shared" ca="1" si="16"/>
        <v>5.880150652962593E-2</v>
      </c>
      <c r="P39" s="33">
        <f t="shared" si="17"/>
        <v>-0.4798728813559322</v>
      </c>
      <c r="Q39" s="33">
        <f t="shared" ca="1" si="18"/>
        <v>-3.3801322127026051E-2</v>
      </c>
      <c r="R39" s="33">
        <f t="shared" ca="1" si="19"/>
        <v>-3.3236439913922444E-2</v>
      </c>
      <c r="S39" s="33">
        <f t="shared" ca="1" si="20"/>
        <v>0.44663644144200976</v>
      </c>
      <c r="T39" s="33">
        <f t="shared" ca="1" si="21"/>
        <v>0.19948411082398182</v>
      </c>
    </row>
    <row r="40" spans="1:20" x14ac:dyDescent="0.25">
      <c r="A40" s="18">
        <v>39903</v>
      </c>
      <c r="B40" s="17">
        <v>4.4800000000000004</v>
      </c>
      <c r="C40" s="17">
        <v>4.6669999999999998</v>
      </c>
      <c r="D40" s="16">
        <f t="shared" si="26"/>
        <v>-8.7576374745417462E-2</v>
      </c>
      <c r="E40" s="16">
        <f t="shared" si="22"/>
        <v>-9.1650895379535358E-2</v>
      </c>
      <c r="F40" s="17">
        <v>1292.98</v>
      </c>
      <c r="G40" s="16">
        <v>8.7597994683893621E-2</v>
      </c>
      <c r="H40" s="16">
        <v>8.3971589975190108E-2</v>
      </c>
      <c r="I40" s="17">
        <f t="shared" ca="1" si="23"/>
        <v>8.7899999999999991</v>
      </c>
      <c r="J40" s="16">
        <f t="shared" ca="1" si="24"/>
        <v>-0.49032992036404999</v>
      </c>
      <c r="K40" s="16">
        <f t="shared" ca="1" si="25"/>
        <v>-0.67399166527019172</v>
      </c>
      <c r="L40" s="29">
        <f t="shared" si="13"/>
        <v>-8.7576374745417462E-2</v>
      </c>
      <c r="M40" s="29">
        <f t="shared" ca="1" si="14"/>
        <v>0.11441242458352602</v>
      </c>
      <c r="N40" s="29">
        <f t="shared" ca="1" si="15"/>
        <v>0.20198879932894348</v>
      </c>
      <c r="O40" s="29">
        <f t="shared" ca="1" si="16"/>
        <v>4.0799475054348201E-2</v>
      </c>
      <c r="P40" s="33">
        <f t="shared" si="17"/>
        <v>-8.7576374745417462E-2</v>
      </c>
      <c r="Q40" s="33">
        <f t="shared" ca="1" si="18"/>
        <v>-4.8522513626710104E-2</v>
      </c>
      <c r="R40" s="33">
        <f t="shared" ca="1" si="19"/>
        <v>-4.7364108224453139E-2</v>
      </c>
      <c r="S40" s="33">
        <f t="shared" ca="1" si="20"/>
        <v>4.0212266520964324E-2</v>
      </c>
      <c r="T40" s="33">
        <f t="shared" ca="1" si="21"/>
        <v>1.6170263787530681E-3</v>
      </c>
    </row>
    <row r="41" spans="1:20" x14ac:dyDescent="0.25">
      <c r="A41" s="18">
        <v>39933</v>
      </c>
      <c r="B41" s="17">
        <v>4.92</v>
      </c>
      <c r="C41" s="17">
        <v>4.2220000000000004</v>
      </c>
      <c r="D41" s="16">
        <f t="shared" si="26"/>
        <v>9.8214285714285587E-2</v>
      </c>
      <c r="E41" s="16">
        <f t="shared" si="22"/>
        <v>9.3685484077322842E-2</v>
      </c>
      <c r="F41" s="17">
        <v>1416.73</v>
      </c>
      <c r="G41" s="16">
        <v>9.570913703228201E-2</v>
      </c>
      <c r="H41" s="16">
        <v>9.1401767385298358E-2</v>
      </c>
      <c r="I41" s="17">
        <f t="shared" ca="1" si="23"/>
        <v>14.56</v>
      </c>
      <c r="J41" s="16">
        <f t="shared" ca="1" si="24"/>
        <v>-0.66208791208791218</v>
      </c>
      <c r="K41" s="16">
        <f t="shared" ca="1" si="25"/>
        <v>-1.0849695122643233</v>
      </c>
      <c r="L41" s="29">
        <f t="shared" si="13"/>
        <v>9.8214285714285587E-2</v>
      </c>
      <c r="M41" s="29">
        <f t="shared" ca="1" si="14"/>
        <v>0.12911522444502421</v>
      </c>
      <c r="N41" s="29">
        <f t="shared" ca="1" si="15"/>
        <v>3.0900938730738625E-2</v>
      </c>
      <c r="O41" s="29">
        <f t="shared" ca="1" si="16"/>
        <v>9.5486801444086245E-4</v>
      </c>
      <c r="P41" s="33">
        <f t="shared" si="17"/>
        <v>9.8214285714285587E-2</v>
      </c>
      <c r="Q41" s="33">
        <f t="shared" ca="1" si="18"/>
        <v>-4.90790020258354E-2</v>
      </c>
      <c r="R41" s="33">
        <f t="shared" ca="1" si="19"/>
        <v>-4.7894091568348229E-2</v>
      </c>
      <c r="S41" s="33">
        <f t="shared" ca="1" si="20"/>
        <v>-0.14610837728263382</v>
      </c>
      <c r="T41" s="33">
        <f t="shared" ca="1" si="21"/>
        <v>2.1347657912164465E-2</v>
      </c>
    </row>
    <row r="42" spans="1:20" x14ac:dyDescent="0.25">
      <c r="A42" s="18">
        <v>39962</v>
      </c>
      <c r="B42" s="17">
        <v>4.6500000000000004</v>
      </c>
      <c r="C42" s="17">
        <v>4</v>
      </c>
      <c r="D42" s="16">
        <f t="shared" si="26"/>
        <v>-5.4878048780487743E-2</v>
      </c>
      <c r="E42" s="16">
        <f t="shared" si="22"/>
        <v>-5.6441310904951733E-2</v>
      </c>
      <c r="F42" s="17">
        <v>1495.97</v>
      </c>
      <c r="G42" s="16">
        <v>5.5931617174761694E-2</v>
      </c>
      <c r="H42" s="16">
        <v>5.4423426723985591E-2</v>
      </c>
      <c r="I42" s="17">
        <f t="shared" ca="1" si="23"/>
        <v>11.25</v>
      </c>
      <c r="J42" s="16">
        <f t="shared" ca="1" si="24"/>
        <v>-0.58666666666666667</v>
      </c>
      <c r="K42" s="16">
        <f t="shared" ca="1" si="25"/>
        <v>-0.88350090905116407</v>
      </c>
      <c r="L42" s="29">
        <f t="shared" si="13"/>
        <v>-5.4878048780487743E-2</v>
      </c>
      <c r="M42" s="29">
        <f t="shared" ca="1" si="14"/>
        <v>5.7011827866354441E-2</v>
      </c>
      <c r="N42" s="29">
        <f t="shared" ca="1" si="15"/>
        <v>0.11188987664684219</v>
      </c>
      <c r="O42" s="29">
        <f t="shared" ca="1" si="16"/>
        <v>1.251934449604556E-2</v>
      </c>
      <c r="P42" s="33">
        <f t="shared" si="17"/>
        <v>-5.4878048780487743E-2</v>
      </c>
      <c r="Q42" s="33">
        <f t="shared" ca="1" si="18"/>
        <v>-4.630948301422623E-2</v>
      </c>
      <c r="R42" s="33">
        <f t="shared" ca="1" si="19"/>
        <v>-4.5253561342341042E-2</v>
      </c>
      <c r="S42" s="33">
        <f t="shared" ca="1" si="20"/>
        <v>9.6244874381467005E-3</v>
      </c>
      <c r="T42" s="33">
        <f t="shared" ca="1" si="21"/>
        <v>9.263075844704364E-5</v>
      </c>
    </row>
    <row r="43" spans="1:20" x14ac:dyDescent="0.25">
      <c r="A43" s="18">
        <v>39994</v>
      </c>
      <c r="B43" s="17">
        <v>3.19</v>
      </c>
      <c r="C43" s="17">
        <v>3.778</v>
      </c>
      <c r="D43" s="16">
        <f t="shared" si="26"/>
        <v>-0.31397849462365601</v>
      </c>
      <c r="E43" s="16">
        <f t="shared" si="22"/>
        <v>-0.37684630280251191</v>
      </c>
      <c r="F43" s="17">
        <v>1498.94</v>
      </c>
      <c r="G43" s="16">
        <f t="shared" ref="G43:G74" si="27">F43/F42-1</f>
        <v>1.9853339304933826E-3</v>
      </c>
      <c r="H43" s="16">
        <f t="shared" ref="H43:H74" si="28">LN(F43/F42)</f>
        <v>1.9833657596393258E-3</v>
      </c>
      <c r="I43" s="17">
        <f t="shared" ca="1" si="23"/>
        <v>11.02</v>
      </c>
      <c r="J43" s="16">
        <f t="shared" ca="1" si="24"/>
        <v>-0.71052631578947367</v>
      </c>
      <c r="K43" s="16">
        <f t="shared" ca="1" si="25"/>
        <v>-1.2396908869280152</v>
      </c>
      <c r="L43" s="29">
        <f t="shared" si="13"/>
        <v>-0.31397849462365601</v>
      </c>
      <c r="M43" s="29">
        <f t="shared" ca="1" si="14"/>
        <v>-4.0774818174910465E-2</v>
      </c>
      <c r="N43" s="29">
        <f t="shared" ca="1" si="15"/>
        <v>0.27320367644874555</v>
      </c>
      <c r="O43" s="29">
        <f t="shared" ca="1" si="16"/>
        <v>7.4640248825110847E-2</v>
      </c>
      <c r="P43" s="33">
        <f t="shared" si="17"/>
        <v>-0.31397849462365601</v>
      </c>
      <c r="Q43" s="33">
        <f t="shared" ca="1" si="18"/>
        <v>-4.2381947510648423E-2</v>
      </c>
      <c r="R43" s="33">
        <f t="shared" ca="1" si="19"/>
        <v>-4.1496387420312919E-2</v>
      </c>
      <c r="S43" s="33">
        <f t="shared" ca="1" si="20"/>
        <v>0.27248210720334309</v>
      </c>
      <c r="T43" s="33">
        <f t="shared" ca="1" si="21"/>
        <v>7.4246498745974152E-2</v>
      </c>
    </row>
    <row r="44" spans="1:20" x14ac:dyDescent="0.25">
      <c r="A44" s="18">
        <v>40025</v>
      </c>
      <c r="B44" s="17">
        <v>4.12</v>
      </c>
      <c r="C44" s="17">
        <v>3.5</v>
      </c>
      <c r="D44" s="16">
        <f t="shared" si="26"/>
        <v>0.29153605015673989</v>
      </c>
      <c r="E44" s="16">
        <f t="shared" si="22"/>
        <v>0.2558322465646819</v>
      </c>
      <c r="F44" s="17">
        <v>1612.31</v>
      </c>
      <c r="G44" s="16">
        <f t="shared" si="27"/>
        <v>7.563344763632962E-2</v>
      </c>
      <c r="H44" s="16">
        <f t="shared" si="28"/>
        <v>7.2909741653075011E-2</v>
      </c>
      <c r="I44" s="17">
        <f t="shared" ca="1" si="23"/>
        <v>9.44</v>
      </c>
      <c r="J44" s="16">
        <f t="shared" ca="1" si="24"/>
        <v>-0.56355932203389825</v>
      </c>
      <c r="K44" s="16">
        <f t="shared" ca="1" si="25"/>
        <v>-0.8291028167959742</v>
      </c>
      <c r="L44" s="29">
        <f t="shared" si="13"/>
        <v>0.29153605015673989</v>
      </c>
      <c r="M44" s="29">
        <f t="shared" ca="1" si="14"/>
        <v>9.2724685283923608E-2</v>
      </c>
      <c r="N44" s="29">
        <f t="shared" ca="1" si="15"/>
        <v>-0.19881136487281628</v>
      </c>
      <c r="O44" s="29">
        <f t="shared" ca="1" si="16"/>
        <v>3.952595880259209E-2</v>
      </c>
      <c r="P44" s="33">
        <f t="shared" si="17"/>
        <v>0.29153605015673989</v>
      </c>
      <c r="Q44" s="33">
        <f t="shared" ca="1" si="18"/>
        <v>-4.7694028662708284E-2</v>
      </c>
      <c r="R44" s="33">
        <f t="shared" ca="1" si="19"/>
        <v>-4.6574536683036238E-2</v>
      </c>
      <c r="S44" s="33">
        <f t="shared" ca="1" si="20"/>
        <v>-0.33811058683977613</v>
      </c>
      <c r="T44" s="33">
        <f t="shared" ca="1" si="21"/>
        <v>0.11431876893313779</v>
      </c>
    </row>
    <row r="45" spans="1:20" x14ac:dyDescent="0.25">
      <c r="A45" s="18">
        <v>40056</v>
      </c>
      <c r="B45" s="17">
        <v>6.23</v>
      </c>
      <c r="C45" s="17">
        <v>3.5</v>
      </c>
      <c r="D45" s="16">
        <f t="shared" si="26"/>
        <v>0.51213592233009719</v>
      </c>
      <c r="E45" s="16">
        <f t="shared" si="22"/>
        <v>0.41352316943792683</v>
      </c>
      <c r="F45" s="17">
        <v>1670.52</v>
      </c>
      <c r="G45" s="16">
        <f t="shared" si="27"/>
        <v>3.6103478859524474E-2</v>
      </c>
      <c r="H45" s="16">
        <f t="shared" si="28"/>
        <v>3.546702191834878E-2</v>
      </c>
      <c r="I45" s="17">
        <f t="shared" ca="1" si="23"/>
        <v>4.91</v>
      </c>
      <c r="J45" s="16">
        <f t="shared" ca="1" si="24"/>
        <v>0.26883910386965382</v>
      </c>
      <c r="K45" s="16">
        <f t="shared" ca="1" si="25"/>
        <v>0.23810239099293259</v>
      </c>
      <c r="L45" s="29">
        <f t="shared" si="13"/>
        <v>0.51213592233009719</v>
      </c>
      <c r="M45" s="29">
        <f t="shared" ca="1" si="14"/>
        <v>2.1070016373801771E-2</v>
      </c>
      <c r="N45" s="29">
        <f t="shared" ca="1" si="15"/>
        <v>-0.4910659059562954</v>
      </c>
      <c r="O45" s="29">
        <f t="shared" ca="1" si="16"/>
        <v>0.24114572399267717</v>
      </c>
      <c r="P45" s="33">
        <f t="shared" si="17"/>
        <v>0.51213592233009719</v>
      </c>
      <c r="Q45" s="33">
        <f t="shared" ca="1" si="18"/>
        <v>-4.4889729651526079E-2</v>
      </c>
      <c r="R45" s="33">
        <f t="shared" ca="1" si="19"/>
        <v>-4.3897094178975027E-2</v>
      </c>
      <c r="S45" s="33">
        <f t="shared" ca="1" si="20"/>
        <v>-0.55603301650907222</v>
      </c>
      <c r="T45" s="33">
        <f t="shared" ca="1" si="21"/>
        <v>0.3091727154481782</v>
      </c>
    </row>
    <row r="46" spans="1:20" x14ac:dyDescent="0.25">
      <c r="A46" s="18">
        <v>40086</v>
      </c>
      <c r="B46" s="17">
        <v>9.2200000000000006</v>
      </c>
      <c r="C46" s="17">
        <v>4.0999999999999996</v>
      </c>
      <c r="D46" s="16">
        <f t="shared" si="26"/>
        <v>0.47993579454253621</v>
      </c>
      <c r="E46" s="16">
        <f t="shared" si="22"/>
        <v>0.39199870476914073</v>
      </c>
      <c r="F46" s="17">
        <v>1732.86</v>
      </c>
      <c r="G46" s="16">
        <f t="shared" si="27"/>
        <v>3.7317721428058226E-2</v>
      </c>
      <c r="H46" s="16">
        <f t="shared" si="28"/>
        <v>3.6638267497563597E-2</v>
      </c>
      <c r="I46" s="17">
        <f t="shared" ca="1" si="23"/>
        <v>4.4800000000000004</v>
      </c>
      <c r="J46" s="16">
        <f t="shared" ca="1" si="24"/>
        <v>1.0580357142857144</v>
      </c>
      <c r="K46" s="16">
        <f t="shared" ca="1" si="25"/>
        <v>0.72175199114160871</v>
      </c>
      <c r="L46" s="29">
        <f t="shared" si="13"/>
        <v>0.47993579454253621</v>
      </c>
      <c r="M46" s="29">
        <f t="shared" ca="1" si="14"/>
        <v>2.3271033776980553E-2</v>
      </c>
      <c r="N46" s="29">
        <f t="shared" ca="1" si="15"/>
        <v>-0.45666476076555568</v>
      </c>
      <c r="O46" s="29">
        <f t="shared" ca="1" si="16"/>
        <v>0.2085427037250622</v>
      </c>
      <c r="P46" s="33">
        <f t="shared" si="17"/>
        <v>0.47993579454253621</v>
      </c>
      <c r="Q46" s="33">
        <f t="shared" ca="1" si="18"/>
        <v>-4.4977450918648604E-2</v>
      </c>
      <c r="R46" s="33">
        <f t="shared" ca="1" si="19"/>
        <v>-4.3980961058864954E-2</v>
      </c>
      <c r="S46" s="33">
        <f t="shared" ca="1" si="20"/>
        <v>-0.52391675560140116</v>
      </c>
      <c r="T46" s="33">
        <f t="shared" ca="1" si="21"/>
        <v>0.27448876679989831</v>
      </c>
    </row>
    <row r="47" spans="1:20" x14ac:dyDescent="0.25">
      <c r="A47" s="18">
        <v>40116</v>
      </c>
      <c r="B47" s="17">
        <v>6.51</v>
      </c>
      <c r="C47" s="17">
        <v>4.3</v>
      </c>
      <c r="D47" s="16">
        <f t="shared" si="26"/>
        <v>-0.29392624728850336</v>
      </c>
      <c r="E47" s="16">
        <f t="shared" si="22"/>
        <v>-0.34803558134802476</v>
      </c>
      <c r="F47" s="17">
        <v>1700.67</v>
      </c>
      <c r="G47" s="16">
        <f t="shared" si="27"/>
        <v>-1.8576226584951949E-2</v>
      </c>
      <c r="H47" s="16">
        <f t="shared" si="28"/>
        <v>-1.8750931638633478E-2</v>
      </c>
      <c r="I47" s="17">
        <f t="shared" ca="1" si="23"/>
        <v>4.92</v>
      </c>
      <c r="J47" s="16">
        <f t="shared" ca="1" si="24"/>
        <v>0.32317073170731714</v>
      </c>
      <c r="K47" s="16">
        <f t="shared" ca="1" si="25"/>
        <v>0.2800309257162612</v>
      </c>
      <c r="L47" s="29">
        <f t="shared" si="13"/>
        <v>-0.29392624728850336</v>
      </c>
      <c r="M47" s="29">
        <f t="shared" ca="1" si="14"/>
        <v>-7.8046079868245535E-2</v>
      </c>
      <c r="N47" s="29">
        <f t="shared" ca="1" si="15"/>
        <v>0.21588016742025784</v>
      </c>
      <c r="O47" s="29">
        <f t="shared" ca="1" si="16"/>
        <v>4.6604246685398552E-2</v>
      </c>
      <c r="P47" s="33">
        <f t="shared" si="17"/>
        <v>-0.29392624728850336</v>
      </c>
      <c r="Q47" s="33">
        <f t="shared" ca="1" si="18"/>
        <v>-4.0829037623132766E-2</v>
      </c>
      <c r="R47" s="33">
        <f t="shared" ca="1" si="19"/>
        <v>-4.000676135495207E-2</v>
      </c>
      <c r="S47" s="33">
        <f t="shared" ca="1" si="20"/>
        <v>0.25391948593355129</v>
      </c>
      <c r="T47" s="33">
        <f t="shared" ca="1" si="21"/>
        <v>6.4475105336758959E-2</v>
      </c>
    </row>
    <row r="48" spans="1:20" x14ac:dyDescent="0.25">
      <c r="A48" s="18">
        <v>40147</v>
      </c>
      <c r="B48" s="17">
        <v>7.76</v>
      </c>
      <c r="C48" s="17">
        <v>4.5</v>
      </c>
      <c r="D48" s="16">
        <f t="shared" si="26"/>
        <v>0.19201228878648235</v>
      </c>
      <c r="E48" s="16">
        <f t="shared" si="22"/>
        <v>0.17564287797464953</v>
      </c>
      <c r="F48" s="17">
        <v>1802.68</v>
      </c>
      <c r="G48" s="16">
        <f t="shared" si="27"/>
        <v>5.9982242292743404E-2</v>
      </c>
      <c r="H48" s="16">
        <f t="shared" si="28"/>
        <v>5.8252155429634515E-2</v>
      </c>
      <c r="I48" s="17">
        <f t="shared" ca="1" si="23"/>
        <v>4.6500000000000004</v>
      </c>
      <c r="J48" s="16">
        <f t="shared" ca="1" si="24"/>
        <v>0.66881720430107516</v>
      </c>
      <c r="K48" s="16">
        <f t="shared" ca="1" si="25"/>
        <v>0.51211511459586234</v>
      </c>
      <c r="L48" s="29">
        <f t="shared" si="13"/>
        <v>0.19201228878648235</v>
      </c>
      <c r="M48" s="29">
        <f t="shared" ca="1" si="14"/>
        <v>6.4354262244352478E-2</v>
      </c>
      <c r="N48" s="29">
        <f t="shared" ca="1" si="15"/>
        <v>-0.12765802654212988</v>
      </c>
      <c r="O48" s="29">
        <f t="shared" ca="1" si="16"/>
        <v>1.6296571740631136E-2</v>
      </c>
      <c r="P48" s="33">
        <f t="shared" si="17"/>
        <v>0.19201228878648235</v>
      </c>
      <c r="Q48" s="33">
        <f t="shared" ca="1" si="18"/>
        <v>-4.6596238362112408E-2</v>
      </c>
      <c r="R48" s="33">
        <f t="shared" ca="1" si="19"/>
        <v>-4.5527300739507615E-2</v>
      </c>
      <c r="S48" s="33">
        <f t="shared" ca="1" si="20"/>
        <v>-0.23753958952598997</v>
      </c>
      <c r="T48" s="33">
        <f t="shared" ca="1" si="21"/>
        <v>5.6425056592175803E-2</v>
      </c>
    </row>
    <row r="49" spans="1:20" x14ac:dyDescent="0.25">
      <c r="A49" s="18">
        <v>40178</v>
      </c>
      <c r="B49" s="17">
        <v>12.91</v>
      </c>
      <c r="C49" s="17">
        <v>4.9000000000000004</v>
      </c>
      <c r="D49" s="16">
        <f t="shared" si="26"/>
        <v>0.66365979381443307</v>
      </c>
      <c r="E49" s="16">
        <f t="shared" si="22"/>
        <v>0.5090198706634238</v>
      </c>
      <c r="F49" s="17">
        <v>1837.5</v>
      </c>
      <c r="G49" s="16">
        <f t="shared" si="27"/>
        <v>1.9315685534870175E-2</v>
      </c>
      <c r="H49" s="16">
        <f t="shared" si="28"/>
        <v>1.9131505609950743E-2</v>
      </c>
      <c r="I49" s="17">
        <f t="shared" ca="1" si="23"/>
        <v>3.19</v>
      </c>
      <c r="J49" s="16">
        <f t="shared" ca="1" si="24"/>
        <v>3.0470219435736681</v>
      </c>
      <c r="K49" s="16">
        <f t="shared" ca="1" si="25"/>
        <v>1.3979812880617981</v>
      </c>
      <c r="L49" s="29">
        <f t="shared" si="13"/>
        <v>0.66365979381443307</v>
      </c>
      <c r="M49" s="29">
        <f t="shared" ca="1" si="14"/>
        <v>-9.3606621628201034E-3</v>
      </c>
      <c r="N49" s="29">
        <f t="shared" ca="1" si="15"/>
        <v>-0.67302045597725313</v>
      </c>
      <c r="O49" s="29">
        <f t="shared" ca="1" si="16"/>
        <v>0.45295653416382969</v>
      </c>
      <c r="P49" s="33">
        <f t="shared" si="17"/>
        <v>0.66365979381443307</v>
      </c>
      <c r="Q49" s="33">
        <f t="shared" ca="1" si="18"/>
        <v>-4.3666269588919962E-2</v>
      </c>
      <c r="R49" s="33">
        <f t="shared" ca="1" si="19"/>
        <v>-4.2726624592566487E-2</v>
      </c>
      <c r="S49" s="33">
        <f t="shared" ca="1" si="20"/>
        <v>-0.70638641840699956</v>
      </c>
      <c r="T49" s="33">
        <f t="shared" ca="1" si="21"/>
        <v>0.49898177210986866</v>
      </c>
    </row>
    <row r="50" spans="1:20" x14ac:dyDescent="0.25">
      <c r="A50" s="18">
        <v>40207</v>
      </c>
      <c r="B50" s="17">
        <v>12.23</v>
      </c>
      <c r="C50" s="17">
        <v>4.9000000000000004</v>
      </c>
      <c r="D50" s="16">
        <f t="shared" si="26"/>
        <v>-5.2672347017815646E-2</v>
      </c>
      <c r="E50" s="16">
        <f t="shared" si="22"/>
        <v>-5.4110255159470141E-2</v>
      </c>
      <c r="F50" s="17">
        <v>1771.4</v>
      </c>
      <c r="G50" s="16">
        <f t="shared" si="27"/>
        <v>-3.5972789115646164E-2</v>
      </c>
      <c r="H50" s="16">
        <f t="shared" si="28"/>
        <v>-3.6635757711509023E-2</v>
      </c>
      <c r="I50" s="17">
        <f t="shared" ca="1" si="23"/>
        <v>4.12</v>
      </c>
      <c r="J50" s="16">
        <f t="shared" ca="1" si="24"/>
        <v>1.9684466019417477</v>
      </c>
      <c r="K50" s="16">
        <f t="shared" ca="1" si="25"/>
        <v>1.0880387863376459</v>
      </c>
      <c r="L50" s="29">
        <f t="shared" si="13"/>
        <v>-5.2672347017815646E-2</v>
      </c>
      <c r="M50" s="29">
        <f t="shared" ca="1" si="14"/>
        <v>-0.10958025423983156</v>
      </c>
      <c r="N50" s="29">
        <f t="shared" ca="1" si="15"/>
        <v>-5.6907907222015913E-2</v>
      </c>
      <c r="O50" s="29">
        <f t="shared" ca="1" si="16"/>
        <v>3.2385099043895711E-3</v>
      </c>
      <c r="P50" s="33">
        <f t="shared" si="17"/>
        <v>-5.2672347017815646E-2</v>
      </c>
      <c r="Q50" s="33">
        <f t="shared" ca="1" si="18"/>
        <v>-3.948954090850669E-2</v>
      </c>
      <c r="R50" s="33">
        <f t="shared" ca="1" si="19"/>
        <v>-3.871999194642517E-2</v>
      </c>
      <c r="S50" s="33">
        <f t="shared" ca="1" si="20"/>
        <v>1.3952355071390476E-2</v>
      </c>
      <c r="T50" s="33">
        <f t="shared" ca="1" si="21"/>
        <v>1.9466821203815556E-4</v>
      </c>
    </row>
    <row r="51" spans="1:20" x14ac:dyDescent="0.25">
      <c r="A51" s="18">
        <v>40235</v>
      </c>
      <c r="B51" s="17">
        <v>17.149999999999999</v>
      </c>
      <c r="C51" s="17">
        <v>4.6669999999999998</v>
      </c>
      <c r="D51" s="16">
        <f t="shared" si="26"/>
        <v>0.40228945216680279</v>
      </c>
      <c r="E51" s="16">
        <f t="shared" si="22"/>
        <v>0.33810622391286782</v>
      </c>
      <c r="F51" s="17">
        <v>1826.27</v>
      </c>
      <c r="G51" s="16">
        <f t="shared" si="27"/>
        <v>3.0975499604832368E-2</v>
      </c>
      <c r="H51" s="16">
        <f t="shared" si="28"/>
        <v>3.0505441032608997E-2</v>
      </c>
      <c r="I51" s="17">
        <f t="shared" ca="1" si="23"/>
        <v>6.23</v>
      </c>
      <c r="J51" s="16">
        <f t="shared" ca="1" si="24"/>
        <v>1.7528089887640443</v>
      </c>
      <c r="K51" s="16">
        <f t="shared" ca="1" si="25"/>
        <v>1.0126218408125869</v>
      </c>
      <c r="L51" s="29">
        <f t="shared" si="13"/>
        <v>0.40228945216680279</v>
      </c>
      <c r="M51" s="29">
        <f t="shared" ca="1" si="14"/>
        <v>1.1774697732200926E-2</v>
      </c>
      <c r="N51" s="29">
        <f t="shared" ca="1" si="15"/>
        <v>-0.39051475443460187</v>
      </c>
      <c r="O51" s="29">
        <f t="shared" ca="1" si="16"/>
        <v>0.1525017734311174</v>
      </c>
      <c r="P51" s="33">
        <f t="shared" si="17"/>
        <v>0.40228945216680279</v>
      </c>
      <c r="Q51" s="33">
        <f t="shared" ca="1" si="18"/>
        <v>-4.4518128537334681E-2</v>
      </c>
      <c r="R51" s="33">
        <f t="shared" ca="1" si="19"/>
        <v>-4.354173925283622E-2</v>
      </c>
      <c r="S51" s="33">
        <f t="shared" ca="1" si="20"/>
        <v>-0.44583119141963901</v>
      </c>
      <c r="T51" s="33">
        <f t="shared" ca="1" si="21"/>
        <v>0.19876545124265479</v>
      </c>
    </row>
    <row r="52" spans="1:20" x14ac:dyDescent="0.25">
      <c r="A52" s="18">
        <v>40268</v>
      </c>
      <c r="B52" s="17">
        <v>19.552499999999998</v>
      </c>
      <c r="C52" s="17">
        <v>4.625</v>
      </c>
      <c r="D52" s="16">
        <f t="shared" si="26"/>
        <v>0.14008746355685142</v>
      </c>
      <c r="E52" s="16">
        <f t="shared" si="22"/>
        <v>0.1311049818816806</v>
      </c>
      <c r="F52" s="17">
        <v>1936.48</v>
      </c>
      <c r="G52" s="16">
        <f t="shared" si="27"/>
        <v>6.034704616513431E-2</v>
      </c>
      <c r="H52" s="16">
        <f t="shared" si="28"/>
        <v>5.8596256582202001E-2</v>
      </c>
      <c r="I52" s="17">
        <f t="shared" ca="1" si="23"/>
        <v>9.2200000000000006</v>
      </c>
      <c r="J52" s="16">
        <f t="shared" ca="1" si="24"/>
        <v>1.1206616052060734</v>
      </c>
      <c r="K52" s="16">
        <f t="shared" ca="1" si="25"/>
        <v>0.75172811792512684</v>
      </c>
      <c r="L52" s="29">
        <f t="shared" si="13"/>
        <v>0.14008746355685142</v>
      </c>
      <c r="M52" s="29">
        <f t="shared" ca="1" si="14"/>
        <v>6.5015530176054936E-2</v>
      </c>
      <c r="N52" s="29">
        <f t="shared" ca="1" si="15"/>
        <v>-7.5071933380796485E-2</v>
      </c>
      <c r="O52" s="29">
        <f t="shared" ca="1" si="16"/>
        <v>5.6357951815307452E-3</v>
      </c>
      <c r="P52" s="33">
        <f t="shared" si="17"/>
        <v>0.14008746355685142</v>
      </c>
      <c r="Q52" s="33">
        <f t="shared" ca="1" si="18"/>
        <v>-4.6622010061623781E-2</v>
      </c>
      <c r="R52" s="33">
        <f t="shared" ca="1" si="19"/>
        <v>-4.5551898806136415E-2</v>
      </c>
      <c r="S52" s="33">
        <f t="shared" ca="1" si="20"/>
        <v>-0.18563936236298784</v>
      </c>
      <c r="T52" s="33">
        <f t="shared" ca="1" si="21"/>
        <v>3.4461972858536707E-2</v>
      </c>
    </row>
    <row r="53" spans="1:20" x14ac:dyDescent="0.25">
      <c r="A53" s="18">
        <v>40298</v>
      </c>
      <c r="B53" s="17">
        <v>21.5975</v>
      </c>
      <c r="C53" s="17">
        <v>4.625</v>
      </c>
      <c r="D53" s="16">
        <f t="shared" si="26"/>
        <v>0.10459020585602863</v>
      </c>
      <c r="E53" s="16">
        <f t="shared" si="22"/>
        <v>9.9474411757272729E-2</v>
      </c>
      <c r="F53" s="17">
        <v>1967.05</v>
      </c>
      <c r="G53" s="16">
        <f t="shared" si="27"/>
        <v>1.5786375278856513E-2</v>
      </c>
      <c r="H53" s="16">
        <f t="shared" si="28"/>
        <v>1.5663066496134647E-2</v>
      </c>
      <c r="I53" s="17">
        <f t="shared" ca="1" si="23"/>
        <v>6.51</v>
      </c>
      <c r="J53" s="16">
        <f t="shared" ca="1" si="24"/>
        <v>2.3175883256528418</v>
      </c>
      <c r="K53" s="16">
        <f t="shared" ca="1" si="25"/>
        <v>1.1992381110304242</v>
      </c>
      <c r="L53" s="29">
        <f t="shared" si="13"/>
        <v>0.10459020585602863</v>
      </c>
      <c r="M53" s="29">
        <f t="shared" ca="1" si="14"/>
        <v>-1.5758126307141525E-2</v>
      </c>
      <c r="N53" s="29">
        <f t="shared" ca="1" si="15"/>
        <v>-0.12034833216317015</v>
      </c>
      <c r="O53" s="29">
        <f t="shared" ca="1" si="16"/>
        <v>1.4483721054456734E-2</v>
      </c>
      <c r="P53" s="33">
        <f t="shared" si="17"/>
        <v>0.10459020585602863</v>
      </c>
      <c r="Q53" s="33">
        <f t="shared" ca="1" si="18"/>
        <v>-4.3406498385168461E-2</v>
      </c>
      <c r="R53" s="33">
        <f t="shared" ca="1" si="19"/>
        <v>-4.2477920233800925E-2</v>
      </c>
      <c r="S53" s="33">
        <f t="shared" ca="1" si="20"/>
        <v>-0.14706812608982955</v>
      </c>
      <c r="T53" s="33">
        <f t="shared" ca="1" si="21"/>
        <v>2.1629033711574003E-2</v>
      </c>
    </row>
    <row r="54" spans="1:20" x14ac:dyDescent="0.25">
      <c r="A54" s="18">
        <v>40326</v>
      </c>
      <c r="B54" s="17">
        <v>20.010000000000002</v>
      </c>
      <c r="C54" s="17">
        <v>4.2859999999999996</v>
      </c>
      <c r="D54" s="16">
        <f t="shared" si="26"/>
        <v>-7.3503877763629988E-2</v>
      </c>
      <c r="E54" s="16">
        <f t="shared" si="22"/>
        <v>-7.6345418655260067E-2</v>
      </c>
      <c r="F54" s="17">
        <v>1809.98</v>
      </c>
      <c r="G54" s="16">
        <f t="shared" si="27"/>
        <v>-7.985053760707661E-2</v>
      </c>
      <c r="H54" s="16">
        <f t="shared" si="28"/>
        <v>-8.3219163011362438E-2</v>
      </c>
      <c r="I54" s="17">
        <f t="shared" ca="1" si="23"/>
        <v>7.76</v>
      </c>
      <c r="J54" s="16">
        <f t="shared" ca="1" si="24"/>
        <v>1.5786082474226806</v>
      </c>
      <c r="K54" s="16">
        <f t="shared" ca="1" si="25"/>
        <v>0.9472498144005147</v>
      </c>
      <c r="L54" s="29">
        <f t="shared" si="13"/>
        <v>-7.3503877763629988E-2</v>
      </c>
      <c r="M54" s="29">
        <f t="shared" ca="1" si="14"/>
        <v>-0.18911599985164865</v>
      </c>
      <c r="N54" s="29">
        <f t="shared" ca="1" si="15"/>
        <v>-0.11561212208801866</v>
      </c>
      <c r="O54" s="29">
        <f t="shared" ca="1" si="16"/>
        <v>1.3366162773694932E-2</v>
      </c>
      <c r="P54" s="33">
        <f t="shared" si="17"/>
        <v>-7.3503877763629988E-2</v>
      </c>
      <c r="Q54" s="33">
        <f t="shared" ca="1" si="18"/>
        <v>-3.600064377856016E-2</v>
      </c>
      <c r="R54" s="33">
        <f t="shared" ca="1" si="19"/>
        <v>-3.5360327531416269E-2</v>
      </c>
      <c r="S54" s="33">
        <f t="shared" ca="1" si="20"/>
        <v>3.8143550232213719E-2</v>
      </c>
      <c r="T54" s="33">
        <f t="shared" ca="1" si="21"/>
        <v>1.4549304243174112E-3</v>
      </c>
    </row>
    <row r="55" spans="1:20" x14ac:dyDescent="0.25">
      <c r="A55" s="18">
        <v>40359</v>
      </c>
      <c r="B55" s="17">
        <v>20.56</v>
      </c>
      <c r="C55" s="17">
        <v>4.6669999999999998</v>
      </c>
      <c r="D55" s="16">
        <f t="shared" si="26"/>
        <v>2.7486256871564141E-2</v>
      </c>
      <c r="E55" s="16">
        <f t="shared" si="22"/>
        <v>2.7115291991322243E-2</v>
      </c>
      <c r="F55" s="17">
        <v>1715.23</v>
      </c>
      <c r="G55" s="16">
        <f t="shared" si="27"/>
        <v>-5.234864473640588E-2</v>
      </c>
      <c r="H55" s="16">
        <f t="shared" si="28"/>
        <v>-5.3768613079901197E-2</v>
      </c>
      <c r="I55" s="17">
        <f t="shared" ca="1" si="23"/>
        <v>12.91</v>
      </c>
      <c r="J55" s="16">
        <f t="shared" ca="1" si="24"/>
        <v>0.59256390395042602</v>
      </c>
      <c r="K55" s="16">
        <f t="shared" ca="1" si="25"/>
        <v>0.46534523572841324</v>
      </c>
      <c r="L55" s="29">
        <f t="shared" si="13"/>
        <v>2.7486256871564141E-2</v>
      </c>
      <c r="M55" s="29">
        <f t="shared" ca="1" si="14"/>
        <v>-0.13926422690499618</v>
      </c>
      <c r="N55" s="29">
        <f t="shared" ca="1" si="15"/>
        <v>-0.16675048377656032</v>
      </c>
      <c r="O55" s="29">
        <f t="shared" ca="1" si="16"/>
        <v>2.7805723839716908E-2</v>
      </c>
      <c r="P55" s="33">
        <f t="shared" si="17"/>
        <v>2.7486256871564141E-2</v>
      </c>
      <c r="Q55" s="33">
        <f t="shared" ca="1" si="18"/>
        <v>-3.8206363572332848E-2</v>
      </c>
      <c r="R55" s="33">
        <f t="shared" ca="1" si="19"/>
        <v>-3.7485707492813769E-2</v>
      </c>
      <c r="S55" s="33">
        <f t="shared" ca="1" si="20"/>
        <v>-6.497196436437791E-2</v>
      </c>
      <c r="T55" s="33">
        <f t="shared" ca="1" si="21"/>
        <v>4.2213561533659934E-3</v>
      </c>
    </row>
    <row r="56" spans="1:20" x14ac:dyDescent="0.25">
      <c r="A56" s="18">
        <v>40389</v>
      </c>
      <c r="B56" s="17">
        <v>23.74</v>
      </c>
      <c r="C56" s="17">
        <v>4.5</v>
      </c>
      <c r="D56" s="16">
        <f t="shared" si="26"/>
        <v>0.154669260700389</v>
      </c>
      <c r="E56" s="16">
        <f t="shared" si="22"/>
        <v>0.14381394859455754</v>
      </c>
      <c r="F56" s="17">
        <v>1835.4</v>
      </c>
      <c r="G56" s="16">
        <f t="shared" si="27"/>
        <v>7.0060574966622546E-2</v>
      </c>
      <c r="H56" s="16">
        <f t="shared" si="28"/>
        <v>6.7715258989748145E-2</v>
      </c>
      <c r="I56" s="17">
        <f t="shared" ca="1" si="23"/>
        <v>12.23</v>
      </c>
      <c r="J56" s="16">
        <f t="shared" ca="1" si="24"/>
        <v>0.94112837285363837</v>
      </c>
      <c r="K56" s="16">
        <f t="shared" ca="1" si="25"/>
        <v>0.66326943948244088</v>
      </c>
      <c r="L56" s="29">
        <f t="shared" si="13"/>
        <v>0.154669260700389</v>
      </c>
      <c r="M56" s="29">
        <f t="shared" ca="1" si="14"/>
        <v>8.2622923041691915E-2</v>
      </c>
      <c r="N56" s="29">
        <f t="shared" ca="1" si="15"/>
        <v>-7.2046337658697085E-2</v>
      </c>
      <c r="O56" s="29">
        <f t="shared" ca="1" si="16"/>
        <v>5.190674770030994E-3</v>
      </c>
      <c r="P56" s="33">
        <f t="shared" si="17"/>
        <v>0.154669260700389</v>
      </c>
      <c r="Q56" s="33">
        <f t="shared" ca="1" si="18"/>
        <v>-4.7304984204945229E-2</v>
      </c>
      <c r="R56" s="33">
        <f t="shared" ca="1" si="19"/>
        <v>-4.6203539628147938E-2</v>
      </c>
      <c r="S56" s="33">
        <f t="shared" ca="1" si="20"/>
        <v>-0.20087280032853694</v>
      </c>
      <c r="T56" s="33">
        <f t="shared" ca="1" si="21"/>
        <v>4.034988191182827E-2</v>
      </c>
    </row>
    <row r="57" spans="1:20" x14ac:dyDescent="0.25">
      <c r="A57" s="18">
        <v>40421</v>
      </c>
      <c r="B57" s="17">
        <v>21.202500000000001</v>
      </c>
      <c r="C57" s="17">
        <v>4.5</v>
      </c>
      <c r="D57" s="16">
        <f t="shared" si="26"/>
        <v>-0.10688711036225773</v>
      </c>
      <c r="E57" s="16">
        <f t="shared" si="22"/>
        <v>-0.11304228992780387</v>
      </c>
      <c r="F57" s="17">
        <v>1752.55</v>
      </c>
      <c r="G57" s="16">
        <f t="shared" si="27"/>
        <v>-4.5140023972976007E-2</v>
      </c>
      <c r="H57" s="16">
        <f t="shared" si="28"/>
        <v>-4.619057121268879E-2</v>
      </c>
      <c r="I57" s="17">
        <f t="shared" ca="1" si="23"/>
        <v>17.149999999999999</v>
      </c>
      <c r="J57" s="16">
        <f t="shared" ca="1" si="24"/>
        <v>0.23629737609329449</v>
      </c>
      <c r="K57" s="16">
        <f t="shared" ca="1" si="25"/>
        <v>0.21212092564176915</v>
      </c>
      <c r="L57" s="29">
        <f t="shared" si="13"/>
        <v>-0.10688711036225773</v>
      </c>
      <c r="M57" s="29">
        <f t="shared" ca="1" si="14"/>
        <v>-0.1261973981144488</v>
      </c>
      <c r="N57" s="29">
        <f t="shared" ca="1" si="15"/>
        <v>-1.9310287752191069E-2</v>
      </c>
      <c r="O57" s="29">
        <f t="shared" ca="1" si="16"/>
        <v>3.7288721307242041E-4</v>
      </c>
      <c r="P57" s="33">
        <f t="shared" si="17"/>
        <v>-0.10688711036225773</v>
      </c>
      <c r="Q57" s="33">
        <f t="shared" ca="1" si="18"/>
        <v>-3.8773926384689447E-2</v>
      </c>
      <c r="R57" s="33">
        <f t="shared" ca="1" si="19"/>
        <v>-3.8031839814744006E-2</v>
      </c>
      <c r="S57" s="33">
        <f t="shared" ca="1" si="20"/>
        <v>6.8855270547513725E-2</v>
      </c>
      <c r="T57" s="33">
        <f t="shared" ca="1" si="21"/>
        <v>4.7410482821713109E-3</v>
      </c>
    </row>
    <row r="58" spans="1:20" x14ac:dyDescent="0.25">
      <c r="A58" s="18">
        <v>40451</v>
      </c>
      <c r="B58" s="17">
        <v>23.66</v>
      </c>
      <c r="C58" s="17">
        <v>4.7</v>
      </c>
      <c r="D58" s="16">
        <f t="shared" si="26"/>
        <v>0.11590614314349712</v>
      </c>
      <c r="E58" s="16">
        <f t="shared" si="22"/>
        <v>0.10966675929652257</v>
      </c>
      <c r="F58" s="17">
        <v>1908.95</v>
      </c>
      <c r="G58" s="16">
        <f t="shared" si="27"/>
        <v>8.924139111580276E-2</v>
      </c>
      <c r="H58" s="16">
        <f t="shared" si="28"/>
        <v>8.5481482487099025E-2</v>
      </c>
      <c r="I58" s="17">
        <f t="shared" ca="1" si="23"/>
        <v>19.552499999999998</v>
      </c>
      <c r="J58" s="16">
        <f t="shared" ca="1" si="24"/>
        <v>0.21007543792353922</v>
      </c>
      <c r="K58" s="16">
        <f t="shared" ca="1" si="25"/>
        <v>0.19068270305661131</v>
      </c>
      <c r="L58" s="29">
        <f t="shared" si="13"/>
        <v>0.11590614314349712</v>
      </c>
      <c r="M58" s="29">
        <f t="shared" ca="1" si="14"/>
        <v>0.11739135502188297</v>
      </c>
      <c r="N58" s="29">
        <f t="shared" ca="1" si="15"/>
        <v>1.4852118783858503E-3</v>
      </c>
      <c r="O58" s="29">
        <f t="shared" ca="1" si="16"/>
        <v>2.205854323698426E-6</v>
      </c>
      <c r="P58" s="33">
        <f t="shared" si="17"/>
        <v>0.11590614314349712</v>
      </c>
      <c r="Q58" s="33">
        <f t="shared" ca="1" si="18"/>
        <v>-4.8635598095683935E-2</v>
      </c>
      <c r="R58" s="33">
        <f t="shared" ca="1" si="19"/>
        <v>-4.747183045742942E-2</v>
      </c>
      <c r="S58" s="33">
        <f t="shared" ca="1" si="20"/>
        <v>-0.16337797360092654</v>
      </c>
      <c r="T58" s="33">
        <f t="shared" ca="1" si="21"/>
        <v>2.6692362257945048E-2</v>
      </c>
    </row>
    <row r="59" spans="1:20" x14ac:dyDescent="0.25">
      <c r="A59" s="18">
        <v>40480</v>
      </c>
      <c r="B59" s="17">
        <v>29.04</v>
      </c>
      <c r="C59" s="17">
        <v>4.7690000000000001</v>
      </c>
      <c r="D59" s="16">
        <f t="shared" si="26"/>
        <v>0.22738799661876574</v>
      </c>
      <c r="E59" s="16">
        <f t="shared" si="22"/>
        <v>0.20488833140635454</v>
      </c>
      <c r="F59" s="17">
        <v>1981.59</v>
      </c>
      <c r="G59" s="16">
        <f t="shared" si="27"/>
        <v>3.8052332434060476E-2</v>
      </c>
      <c r="H59" s="16">
        <f t="shared" si="28"/>
        <v>3.7346200075963787E-2</v>
      </c>
      <c r="I59" s="17">
        <f t="shared" ca="1" si="23"/>
        <v>21.5975</v>
      </c>
      <c r="J59" s="16">
        <f t="shared" ca="1" si="24"/>
        <v>0.34460006945248289</v>
      </c>
      <c r="K59" s="16">
        <f t="shared" ca="1" si="25"/>
        <v>0.29609662270569315</v>
      </c>
      <c r="L59" s="29">
        <f t="shared" si="13"/>
        <v>0.22738799661876574</v>
      </c>
      <c r="M59" s="29">
        <f t="shared" ca="1" si="14"/>
        <v>2.4602638886765234E-2</v>
      </c>
      <c r="N59" s="29">
        <f t="shared" ca="1" si="15"/>
        <v>-0.20278535773200052</v>
      </c>
      <c r="O59" s="29">
        <f t="shared" ca="1" si="16"/>
        <v>4.1121901310495423E-2</v>
      </c>
      <c r="P59" s="33">
        <f t="shared" si="17"/>
        <v>0.22738799661876574</v>
      </c>
      <c r="Q59" s="33">
        <f t="shared" ca="1" si="18"/>
        <v>-4.5030472030460358E-2</v>
      </c>
      <c r="R59" s="33">
        <f t="shared" ca="1" si="19"/>
        <v>-4.4031648907447929E-2</v>
      </c>
      <c r="S59" s="33">
        <f t="shared" ca="1" si="20"/>
        <v>-0.27141964552621367</v>
      </c>
      <c r="T59" s="33">
        <f t="shared" ca="1" si="21"/>
        <v>7.3668623977575481E-2</v>
      </c>
    </row>
    <row r="60" spans="1:20" x14ac:dyDescent="0.25">
      <c r="A60" s="18">
        <v>40512</v>
      </c>
      <c r="B60" s="17">
        <v>27.68</v>
      </c>
      <c r="C60" s="17">
        <v>4.7690000000000001</v>
      </c>
      <c r="D60" s="16">
        <f t="shared" si="26"/>
        <v>-4.6831955922865043E-2</v>
      </c>
      <c r="E60" s="16">
        <f t="shared" si="22"/>
        <v>-4.7964059207126555E-2</v>
      </c>
      <c r="F60" s="17">
        <v>1981.84</v>
      </c>
      <c r="G60" s="16">
        <f t="shared" si="27"/>
        <v>1.2616131490372773E-4</v>
      </c>
      <c r="H60" s="16">
        <f t="shared" si="28"/>
        <v>1.261533572343316E-4</v>
      </c>
      <c r="I60" s="17">
        <f t="shared" ca="1" si="23"/>
        <v>20.010000000000002</v>
      </c>
      <c r="J60" s="16">
        <f t="shared" ca="1" si="24"/>
        <v>0.38330834582708628</v>
      </c>
      <c r="K60" s="16">
        <f t="shared" ca="1" si="25"/>
        <v>0.32447798215382667</v>
      </c>
      <c r="L60" s="29">
        <f t="shared" si="13"/>
        <v>-4.6831955922865043E-2</v>
      </c>
      <c r="M60" s="29">
        <f t="shared" ca="1" si="14"/>
        <v>-4.4144878975338163E-2</v>
      </c>
      <c r="N60" s="29">
        <f t="shared" ca="1" si="15"/>
        <v>2.6870769475268799E-3</v>
      </c>
      <c r="O60" s="29">
        <f t="shared" ca="1" si="16"/>
        <v>7.220382521930375E-6</v>
      </c>
      <c r="P60" s="33">
        <f t="shared" si="17"/>
        <v>-4.6831955922865043E-2</v>
      </c>
      <c r="Q60" s="33">
        <f t="shared" ca="1" si="18"/>
        <v>-4.2242850272506578E-2</v>
      </c>
      <c r="R60" s="33">
        <f t="shared" ca="1" si="19"/>
        <v>-4.1363052942040235E-2</v>
      </c>
      <c r="S60" s="33">
        <f t="shared" ca="1" si="20"/>
        <v>5.468902980824808E-3</v>
      </c>
      <c r="T60" s="33">
        <f t="shared" ca="1" si="21"/>
        <v>2.990889981367447E-5</v>
      </c>
    </row>
    <row r="61" spans="1:20" x14ac:dyDescent="0.25">
      <c r="A61" s="18">
        <v>40543</v>
      </c>
      <c r="B61" s="17">
        <v>23.82</v>
      </c>
      <c r="C61" s="17">
        <v>4.7690000000000001</v>
      </c>
      <c r="D61" s="16">
        <f t="shared" si="26"/>
        <v>-0.13945086705202314</v>
      </c>
      <c r="E61" s="16">
        <f t="shared" si="22"/>
        <v>-0.15018456682231479</v>
      </c>
      <c r="F61" s="17">
        <v>2114.29</v>
      </c>
      <c r="G61" s="16">
        <f t="shared" si="27"/>
        <v>6.6831833044039834E-2</v>
      </c>
      <c r="H61" s="16">
        <f t="shared" si="28"/>
        <v>6.4693352629344447E-2</v>
      </c>
      <c r="I61" s="17">
        <f t="shared" ca="1" si="23"/>
        <v>20.56</v>
      </c>
      <c r="J61" s="16">
        <f t="shared" ca="1" si="24"/>
        <v>0.1585603112840468</v>
      </c>
      <c r="K61" s="16">
        <f t="shared" ca="1" si="25"/>
        <v>0.14717812334018979</v>
      </c>
      <c r="L61" s="29">
        <f t="shared" si="13"/>
        <v>-0.13945086705202314</v>
      </c>
      <c r="M61" s="29">
        <f t="shared" ca="1" si="14"/>
        <v>7.6770289189002278E-2</v>
      </c>
      <c r="N61" s="29">
        <f t="shared" ca="1" si="15"/>
        <v>0.21622115624102542</v>
      </c>
      <c r="O61" s="29">
        <f t="shared" ca="1" si="16"/>
        <v>4.6751588406205927E-2</v>
      </c>
      <c r="P61" s="33">
        <f t="shared" si="17"/>
        <v>-0.13945086705202314</v>
      </c>
      <c r="Q61" s="33">
        <f t="shared" ca="1" si="18"/>
        <v>-4.7078656387991649E-2</v>
      </c>
      <c r="R61" s="33">
        <f t="shared" ca="1" si="19"/>
        <v>-4.5987644526842009E-2</v>
      </c>
      <c r="S61" s="33">
        <f t="shared" ca="1" si="20"/>
        <v>9.3463222525181133E-2</v>
      </c>
      <c r="T61" s="33">
        <f t="shared" ca="1" si="21"/>
        <v>8.7353739647915256E-3</v>
      </c>
    </row>
    <row r="62" spans="1:20" x14ac:dyDescent="0.25">
      <c r="A62" s="18">
        <v>40574</v>
      </c>
      <c r="B62" s="17">
        <v>25.4</v>
      </c>
      <c r="C62" s="17">
        <v>4.923</v>
      </c>
      <c r="D62" s="16">
        <f t="shared" si="26"/>
        <v>6.633081444164568E-2</v>
      </c>
      <c r="E62" s="16">
        <f t="shared" si="22"/>
        <v>6.4223610097336861E-2</v>
      </c>
      <c r="F62" s="17">
        <v>2164.4</v>
      </c>
      <c r="G62" s="16">
        <f t="shared" si="27"/>
        <v>2.3700627633862936E-2</v>
      </c>
      <c r="H62" s="16">
        <f t="shared" si="28"/>
        <v>2.3424128046714496E-2</v>
      </c>
      <c r="I62" s="17">
        <f t="shared" ca="1" si="23"/>
        <v>23.74</v>
      </c>
      <c r="J62" s="16">
        <f t="shared" ca="1" si="24"/>
        <v>6.992417860151634E-2</v>
      </c>
      <c r="K62" s="16">
        <f t="shared" ca="1" si="25"/>
        <v>6.7587784842968832E-2</v>
      </c>
      <c r="L62" s="29">
        <f t="shared" si="13"/>
        <v>6.633081444164568E-2</v>
      </c>
      <c r="M62" s="29">
        <f t="shared" ca="1" si="14"/>
        <v>-1.4122224342832113E-3</v>
      </c>
      <c r="N62" s="29">
        <f t="shared" ca="1" si="15"/>
        <v>-6.7743036875928891E-2</v>
      </c>
      <c r="O62" s="29">
        <f t="shared" ca="1" si="16"/>
        <v>4.5891190451734613E-3</v>
      </c>
      <c r="P62" s="33">
        <f t="shared" si="17"/>
        <v>6.633081444164568E-2</v>
      </c>
      <c r="Q62" s="33">
        <f t="shared" ca="1" si="18"/>
        <v>-4.3987768586324014E-2</v>
      </c>
      <c r="R62" s="33">
        <f t="shared" ca="1" si="19"/>
        <v>-4.3034337555646562E-2</v>
      </c>
      <c r="S62" s="33">
        <f t="shared" ca="1" si="20"/>
        <v>-0.10936515199729224</v>
      </c>
      <c r="T62" s="33">
        <f t="shared" ca="1" si="21"/>
        <v>1.1960736471390836E-2</v>
      </c>
    </row>
    <row r="63" spans="1:20" x14ac:dyDescent="0.25">
      <c r="A63" s="18">
        <v>40602</v>
      </c>
      <c r="B63" s="17">
        <v>24.04</v>
      </c>
      <c r="C63" s="17">
        <v>4.7690000000000001</v>
      </c>
      <c r="D63" s="16">
        <f t="shared" si="26"/>
        <v>-5.3543307086614145E-2</v>
      </c>
      <c r="E63" s="16">
        <f t="shared" si="22"/>
        <v>-5.5030064357484039E-2</v>
      </c>
      <c r="F63" s="17">
        <v>2238.5500000000002</v>
      </c>
      <c r="G63" s="16">
        <f t="shared" si="27"/>
        <v>3.425891702088335E-2</v>
      </c>
      <c r="H63" s="16">
        <f t="shared" si="28"/>
        <v>3.3685148048959383E-2</v>
      </c>
      <c r="I63" s="17">
        <f t="shared" ca="1" si="23"/>
        <v>21.202500000000001</v>
      </c>
      <c r="J63" s="16">
        <f t="shared" ca="1" si="24"/>
        <v>0.13382855795307158</v>
      </c>
      <c r="K63" s="16">
        <f t="shared" ca="1" si="25"/>
        <v>0.1256000104132888</v>
      </c>
      <c r="L63" s="29">
        <f t="shared" si="13"/>
        <v>-5.3543307086614145E-2</v>
      </c>
      <c r="M63" s="29">
        <f t="shared" ca="1" si="14"/>
        <v>1.7726440046222446E-2</v>
      </c>
      <c r="N63" s="29">
        <f t="shared" ca="1" si="15"/>
        <v>7.1269747132836597E-2</v>
      </c>
      <c r="O63" s="29">
        <f t="shared" ca="1" si="16"/>
        <v>5.0793768563784708E-3</v>
      </c>
      <c r="P63" s="33">
        <f t="shared" si="17"/>
        <v>-5.3543307086614145E-2</v>
      </c>
      <c r="Q63" s="33">
        <f t="shared" ca="1" si="18"/>
        <v>-4.4756274946168614E-2</v>
      </c>
      <c r="R63" s="33">
        <f t="shared" ca="1" si="19"/>
        <v>-4.3769489232836412E-2</v>
      </c>
      <c r="S63" s="33">
        <f t="shared" ca="1" si="20"/>
        <v>9.7738178537777332E-3</v>
      </c>
      <c r="T63" s="33">
        <f t="shared" ca="1" si="21"/>
        <v>9.5527515438824376E-5</v>
      </c>
    </row>
    <row r="64" spans="1:20" x14ac:dyDescent="0.25">
      <c r="A64" s="18">
        <v>40633</v>
      </c>
      <c r="B64" s="17">
        <v>22.99</v>
      </c>
      <c r="C64" s="17">
        <v>4.7690000000000001</v>
      </c>
      <c r="D64" s="16">
        <f t="shared" si="26"/>
        <v>-4.3677204658901903E-2</v>
      </c>
      <c r="E64" s="16">
        <f t="shared" si="22"/>
        <v>-4.4659770891916722E-2</v>
      </c>
      <c r="F64" s="17">
        <v>2239.44</v>
      </c>
      <c r="G64" s="16">
        <f t="shared" si="27"/>
        <v>3.9757878984159056E-4</v>
      </c>
      <c r="H64" s="16">
        <f t="shared" si="28"/>
        <v>3.9749977633656003E-4</v>
      </c>
      <c r="I64" s="17">
        <f t="shared" ca="1" si="23"/>
        <v>23.66</v>
      </c>
      <c r="J64" s="16">
        <f t="shared" ca="1" si="24"/>
        <v>-2.8317836010143815E-2</v>
      </c>
      <c r="K64" s="16">
        <f t="shared" ca="1" si="25"/>
        <v>-2.8726519775150654E-2</v>
      </c>
      <c r="L64" s="29">
        <f t="shared" si="13"/>
        <v>-4.3677204658901903E-2</v>
      </c>
      <c r="M64" s="29">
        <f t="shared" ca="1" si="14"/>
        <v>-4.3652889482179102E-2</v>
      </c>
      <c r="N64" s="29">
        <f t="shared" ca="1" si="15"/>
        <v>2.4315176722800036E-5</v>
      </c>
      <c r="O64" s="29">
        <f t="shared" ca="1" si="16"/>
        <v>5.9122781906099671E-10</v>
      </c>
      <c r="P64" s="33">
        <f t="shared" si="17"/>
        <v>-4.3677204658901903E-2</v>
      </c>
      <c r="Q64" s="33">
        <f t="shared" ca="1" si="18"/>
        <v>-4.2263172954730713E-2</v>
      </c>
      <c r="R64" s="33">
        <f t="shared" ca="1" si="19"/>
        <v>-4.1382534818120931E-2</v>
      </c>
      <c r="S64" s="33">
        <f t="shared" ca="1" si="20"/>
        <v>2.2946698407809718E-3</v>
      </c>
      <c r="T64" s="33">
        <f t="shared" ca="1" si="21"/>
        <v>5.2655096781897705E-6</v>
      </c>
    </row>
    <row r="65" spans="1:20" x14ac:dyDescent="0.25">
      <c r="A65" s="18">
        <v>40662</v>
      </c>
      <c r="B65" s="17">
        <v>22.82</v>
      </c>
      <c r="C65" s="17">
        <v>4.5</v>
      </c>
      <c r="D65" s="16">
        <f t="shared" si="26"/>
        <v>-7.3945193562418021E-3</v>
      </c>
      <c r="E65" s="16">
        <f t="shared" si="22"/>
        <v>-7.4219943411605567E-3</v>
      </c>
      <c r="F65" s="17">
        <v>2305.7600000000002</v>
      </c>
      <c r="G65" s="16">
        <f t="shared" si="27"/>
        <v>2.9614546493766269E-2</v>
      </c>
      <c r="H65" s="16">
        <f t="shared" si="28"/>
        <v>2.9184505496175205E-2</v>
      </c>
      <c r="I65" s="17">
        <f t="shared" ca="1" si="23"/>
        <v>29.04</v>
      </c>
      <c r="J65" s="16">
        <f t="shared" ca="1" si="24"/>
        <v>-0.21418732782369143</v>
      </c>
      <c r="K65" s="16">
        <f t="shared" ca="1" si="25"/>
        <v>-0.24103684552266572</v>
      </c>
      <c r="L65" s="29">
        <f t="shared" si="13"/>
        <v>-7.3945193562418021E-3</v>
      </c>
      <c r="M65" s="29">
        <f t="shared" ca="1" si="14"/>
        <v>9.3077429737427747E-3</v>
      </c>
      <c r="N65" s="29">
        <f t="shared" ca="1" si="15"/>
        <v>1.6702262329984577E-2</v>
      </c>
      <c r="O65" s="29">
        <f t="shared" ca="1" si="16"/>
        <v>2.7896556693962182E-4</v>
      </c>
      <c r="P65" s="33">
        <f t="shared" si="17"/>
        <v>-7.3945193562418021E-3</v>
      </c>
      <c r="Q65" s="33">
        <f t="shared" ca="1" si="18"/>
        <v>-4.4419196134856953E-2</v>
      </c>
      <c r="R65" s="33">
        <f t="shared" ca="1" si="19"/>
        <v>-4.3447109858351429E-2</v>
      </c>
      <c r="S65" s="33">
        <f t="shared" ca="1" si="20"/>
        <v>-3.6052590502109627E-2</v>
      </c>
      <c r="T65" s="33">
        <f t="shared" ca="1" si="21"/>
        <v>1.2997892819128054E-3</v>
      </c>
    </row>
    <row r="66" spans="1:20" x14ac:dyDescent="0.25">
      <c r="A66" s="18">
        <v>40694</v>
      </c>
      <c r="B66" s="17">
        <v>24.15</v>
      </c>
      <c r="C66" s="17">
        <v>4.4290000000000003</v>
      </c>
      <c r="D66" s="16">
        <f t="shared" si="26"/>
        <v>5.8282208588956941E-2</v>
      </c>
      <c r="E66" s="16">
        <f t="shared" si="22"/>
        <v>5.6647035664652005E-2</v>
      </c>
      <c r="F66" s="17">
        <v>2279.66</v>
      </c>
      <c r="G66" s="16">
        <f t="shared" si="27"/>
        <v>-1.1319478176393227E-2</v>
      </c>
      <c r="H66" s="16">
        <f t="shared" si="28"/>
        <v>-1.1384031068494033E-2</v>
      </c>
      <c r="I66" s="17">
        <f t="shared" ca="1" si="23"/>
        <v>27.68</v>
      </c>
      <c r="J66" s="16">
        <f t="shared" ca="1" si="24"/>
        <v>-0.12752890173410414</v>
      </c>
      <c r="K66" s="16">
        <f t="shared" ca="1" si="25"/>
        <v>-0.13642575065088722</v>
      </c>
      <c r="L66" s="29">
        <f t="shared" ref="L66:L97" si="29">IF(ROW()-3&lt;BetaMonths,"",D66)</f>
        <v>5.8282208588956941E-2</v>
      </c>
      <c r="M66" s="29">
        <f t="shared" ref="M66:M97" ca="1" si="30">IF(ROW()-3&lt;BetaMonths,"",$X$2+$Z$2*G66)</f>
        <v>-6.4892011684806045E-2</v>
      </c>
      <c r="N66" s="29">
        <f t="shared" ref="N66:N97" ca="1" si="31">IF(ROW()-3&lt;BetaMonths,"",M66-L66)</f>
        <v>-0.12317422027376299</v>
      </c>
      <c r="O66" s="29">
        <f t="shared" ref="O66:O97" ca="1" si="32">IF(ROW()-3&lt;BetaMonths,"",N66^2)</f>
        <v>1.5171888540049484E-2</v>
      </c>
      <c r="P66" s="33">
        <f t="shared" ref="P66:P97" si="33">IF(ROW()-3&lt;BetaMonths,"",D66)</f>
        <v>5.8282208588956941E-2</v>
      </c>
      <c r="Q66" s="33">
        <f t="shared" ref="Q66:Q97" ca="1" si="34">IF(ROW()-3&lt;BetaMonths,"",$X$4+$Z$4*H66)</f>
        <v>-4.138078685851642E-2</v>
      </c>
      <c r="R66" s="33">
        <f t="shared" ref="R66:R97" ca="1" si="35">IF(ROW()-3&lt;BetaMonths,"",EXP(Q66)-1)</f>
        <v>-4.0536290793182994E-2</v>
      </c>
      <c r="S66" s="33">
        <f t="shared" ref="S66:S97" ca="1" si="36">IF(ROW()-3&lt;BetaMonths,"",R66-P66)</f>
        <v>-9.8818499382139935E-2</v>
      </c>
      <c r="T66" s="33">
        <f t="shared" ref="T66:T97" ca="1" si="37">IF(ROW()-3&lt;BetaMonths,"",S66^2)</f>
        <v>9.7650958201379902E-3</v>
      </c>
    </row>
    <row r="67" spans="1:20" x14ac:dyDescent="0.25">
      <c r="A67" s="18">
        <v>40724</v>
      </c>
      <c r="B67" s="17">
        <v>22.63</v>
      </c>
      <c r="C67" s="17">
        <v>4.5380000000000003</v>
      </c>
      <c r="D67" s="16">
        <f t="shared" si="26"/>
        <v>-6.2939958592132528E-2</v>
      </c>
      <c r="E67" s="16">
        <f t="shared" ref="E67:E98" si="38">LN(B67/B66)</f>
        <v>-6.5007920453135706E-2</v>
      </c>
      <c r="F67" s="17">
        <v>2241.66</v>
      </c>
      <c r="G67" s="16">
        <f t="shared" si="27"/>
        <v>-1.6669152417465805E-2</v>
      </c>
      <c r="H67" s="16">
        <f t="shared" si="28"/>
        <v>-1.6809646201744948E-2</v>
      </c>
      <c r="I67" s="17">
        <f t="shared" ref="I67:I98" ca="1" si="39">IF(ISERROR(OFFSET(B67,-Lag,0,1,1)),"",IF(OFFSET(B67,-Lag,0,1,1)=$B$1,"",OFFSET(B67,-Lag,0,1,1)))</f>
        <v>23.82</v>
      </c>
      <c r="J67" s="16">
        <f t="shared" ref="J67:J98" ca="1" si="40">IF(I67&lt;&gt;"",B67/I67-1,"")</f>
        <v>-4.9958018471872423E-2</v>
      </c>
      <c r="K67" s="16">
        <f t="shared" ref="K67:K98" ca="1" si="41">IF(I67="","",LN(B67/I67))</f>
        <v>-5.1249104281708091E-2</v>
      </c>
      <c r="L67" s="29">
        <f t="shared" si="29"/>
        <v>-6.2939958592132528E-2</v>
      </c>
      <c r="M67" s="29">
        <f t="shared" ca="1" si="30"/>
        <v>-7.4589189506661241E-2</v>
      </c>
      <c r="N67" s="29">
        <f t="shared" ca="1" si="31"/>
        <v>-1.1649230914528713E-2</v>
      </c>
      <c r="O67" s="29">
        <f t="shared" ca="1" si="32"/>
        <v>1.3570458090001147E-4</v>
      </c>
      <c r="P67" s="33">
        <f t="shared" si="33"/>
        <v>-6.2939958592132528E-2</v>
      </c>
      <c r="Q67" s="33">
        <f t="shared" ca="1" si="34"/>
        <v>-4.0974431570732141E-2</v>
      </c>
      <c r="R67" s="33">
        <f t="shared" ca="1" si="35"/>
        <v>-4.0146328415238575E-2</v>
      </c>
      <c r="S67" s="33">
        <f t="shared" ca="1" si="36"/>
        <v>2.2793630176893953E-2</v>
      </c>
      <c r="T67" s="33">
        <f t="shared" ca="1" si="37"/>
        <v>5.1954957664101067E-4</v>
      </c>
    </row>
    <row r="68" spans="1:20" x14ac:dyDescent="0.25">
      <c r="A68" s="18">
        <v>40753</v>
      </c>
      <c r="B68" s="17">
        <v>18.12</v>
      </c>
      <c r="C68" s="17">
        <v>4.3849999999999998</v>
      </c>
      <c r="D68" s="16">
        <f t="shared" si="26"/>
        <v>-0.1992929739284135</v>
      </c>
      <c r="E68" s="16">
        <f t="shared" si="38"/>
        <v>-0.22226015903061261</v>
      </c>
      <c r="F68" s="17">
        <v>2196.08</v>
      </c>
      <c r="G68" s="16">
        <f t="shared" si="27"/>
        <v>-2.0333145972181277E-2</v>
      </c>
      <c r="H68" s="16">
        <f t="shared" si="28"/>
        <v>-2.0542709981447655E-2</v>
      </c>
      <c r="I68" s="17">
        <f t="shared" ca="1" si="39"/>
        <v>25.4</v>
      </c>
      <c r="J68" s="16">
        <f t="shared" ca="1" si="40"/>
        <v>-0.28661417322834637</v>
      </c>
      <c r="K68" s="16">
        <f t="shared" ca="1" si="41"/>
        <v>-0.33773287340965752</v>
      </c>
      <c r="L68" s="29">
        <f t="shared" si="29"/>
        <v>-0.1992929739284135</v>
      </c>
      <c r="M68" s="29">
        <f t="shared" ca="1" si="30"/>
        <v>-8.1230789618574523E-2</v>
      </c>
      <c r="N68" s="29">
        <f t="shared" ca="1" si="31"/>
        <v>0.11806218430983897</v>
      </c>
      <c r="O68" s="29">
        <f t="shared" ca="1" si="32"/>
        <v>1.3938679364010388E-2</v>
      </c>
      <c r="P68" s="33">
        <f t="shared" si="33"/>
        <v>-0.1992929739284135</v>
      </c>
      <c r="Q68" s="33">
        <f t="shared" ca="1" si="34"/>
        <v>-4.0694841115223875E-2</v>
      </c>
      <c r="R68" s="33">
        <f t="shared" ca="1" si="35"/>
        <v>-3.9877924970206591E-2</v>
      </c>
      <c r="S68" s="33">
        <f t="shared" ca="1" si="36"/>
        <v>0.15941504895820691</v>
      </c>
      <c r="T68" s="33">
        <f t="shared" ca="1" si="37"/>
        <v>2.5413157834347506E-2</v>
      </c>
    </row>
    <row r="69" spans="1:20" x14ac:dyDescent="0.25">
      <c r="A69" s="18">
        <v>40786</v>
      </c>
      <c r="B69" s="17">
        <v>18.59</v>
      </c>
      <c r="C69" s="17">
        <v>4.6920000000000002</v>
      </c>
      <c r="D69" s="16">
        <f t="shared" si="26"/>
        <v>2.5938189845474469E-2</v>
      </c>
      <c r="E69" s="16">
        <f t="shared" si="38"/>
        <v>2.5607501118519237E-2</v>
      </c>
      <c r="F69" s="17">
        <v>2076.7800000000002</v>
      </c>
      <c r="G69" s="16">
        <f t="shared" si="27"/>
        <v>-5.432406833995107E-2</v>
      </c>
      <c r="H69" s="16">
        <f t="shared" si="28"/>
        <v>-5.585533557527287E-2</v>
      </c>
      <c r="I69" s="17">
        <f t="shared" ca="1" si="39"/>
        <v>24.04</v>
      </c>
      <c r="J69" s="16">
        <f t="shared" ca="1" si="40"/>
        <v>-0.22670549084858571</v>
      </c>
      <c r="K69" s="16">
        <f t="shared" ca="1" si="41"/>
        <v>-0.2570953079336542</v>
      </c>
      <c r="L69" s="29">
        <f t="shared" si="29"/>
        <v>2.5938189845474469E-2</v>
      </c>
      <c r="M69" s="29">
        <f t="shared" ca="1" si="30"/>
        <v>-0.14284501203205974</v>
      </c>
      <c r="N69" s="29">
        <f t="shared" ca="1" si="31"/>
        <v>-0.16878320187753421</v>
      </c>
      <c r="O69" s="29">
        <f t="shared" ca="1" si="32"/>
        <v>2.8487769236032467E-2</v>
      </c>
      <c r="P69" s="33">
        <f t="shared" si="33"/>
        <v>2.5938189845474469E-2</v>
      </c>
      <c r="Q69" s="33">
        <f t="shared" ca="1" si="34"/>
        <v>-3.8050077013240952E-2</v>
      </c>
      <c r="R69" s="33">
        <f t="shared" ca="1" si="35"/>
        <v>-3.7335267690407736E-2</v>
      </c>
      <c r="S69" s="33">
        <f t="shared" ca="1" si="36"/>
        <v>-6.3273457535882205E-2</v>
      </c>
      <c r="T69" s="33">
        <f t="shared" ca="1" si="37"/>
        <v>4.0035304285450882E-3</v>
      </c>
    </row>
    <row r="70" spans="1:20" x14ac:dyDescent="0.25">
      <c r="A70" s="18">
        <v>40816</v>
      </c>
      <c r="B70" s="17">
        <v>19.38</v>
      </c>
      <c r="C70" s="17">
        <v>4.6920000000000002</v>
      </c>
      <c r="D70" s="16">
        <f t="shared" si="26"/>
        <v>4.2495965572888705E-2</v>
      </c>
      <c r="E70" s="16">
        <f t="shared" si="38"/>
        <v>4.1617804729267578E-2</v>
      </c>
      <c r="F70" s="17">
        <v>1930.79</v>
      </c>
      <c r="G70" s="16">
        <f t="shared" si="27"/>
        <v>-7.0296324117143039E-2</v>
      </c>
      <c r="H70" s="16">
        <f t="shared" si="28"/>
        <v>-7.2889371690497917E-2</v>
      </c>
      <c r="I70" s="17">
        <f t="shared" ca="1" si="39"/>
        <v>22.99</v>
      </c>
      <c r="J70" s="16">
        <f t="shared" ca="1" si="40"/>
        <v>-0.15702479338842978</v>
      </c>
      <c r="K70" s="16">
        <f t="shared" ca="1" si="41"/>
        <v>-0.17081773231247005</v>
      </c>
      <c r="L70" s="29">
        <f t="shared" si="29"/>
        <v>4.2495965572888705E-2</v>
      </c>
      <c r="M70" s="29">
        <f t="shared" ca="1" si="30"/>
        <v>-0.17179739258982069</v>
      </c>
      <c r="N70" s="29">
        <f t="shared" ca="1" si="31"/>
        <v>-0.21429335816270939</v>
      </c>
      <c r="O70" s="29">
        <f t="shared" ca="1" si="32"/>
        <v>4.5921643352651247E-2</v>
      </c>
      <c r="P70" s="33">
        <f t="shared" si="33"/>
        <v>4.2495965572888705E-2</v>
      </c>
      <c r="Q70" s="33">
        <f t="shared" ca="1" si="34"/>
        <v>-3.6774300815016106E-2</v>
      </c>
      <c r="R70" s="33">
        <f t="shared" ca="1" si="35"/>
        <v>-3.6106339185873138E-2</v>
      </c>
      <c r="S70" s="33">
        <f t="shared" ca="1" si="36"/>
        <v>-7.8602304758761843E-2</v>
      </c>
      <c r="T70" s="33">
        <f t="shared" ca="1" si="37"/>
        <v>6.1783223133892746E-3</v>
      </c>
    </row>
    <row r="71" spans="1:20" x14ac:dyDescent="0.25">
      <c r="A71" s="18">
        <v>40847</v>
      </c>
      <c r="B71" s="17">
        <v>19.32</v>
      </c>
      <c r="C71" s="17">
        <v>4.5</v>
      </c>
      <c r="D71" s="16">
        <f t="shared" ref="D71:D102" si="42">B71/B70-1</f>
        <v>-3.0959752321980671E-3</v>
      </c>
      <c r="E71" s="16">
        <f t="shared" si="38"/>
        <v>-3.1007776782481593E-3</v>
      </c>
      <c r="F71" s="17">
        <v>2141.81</v>
      </c>
      <c r="G71" s="16">
        <f t="shared" si="27"/>
        <v>0.10929205144008414</v>
      </c>
      <c r="H71" s="16">
        <f t="shared" si="28"/>
        <v>0.10372202035330602</v>
      </c>
      <c r="I71" s="17">
        <f t="shared" ca="1" si="39"/>
        <v>22.82</v>
      </c>
      <c r="J71" s="16">
        <f t="shared" ca="1" si="40"/>
        <v>-0.15337423312883436</v>
      </c>
      <c r="K71" s="16">
        <f t="shared" ca="1" si="41"/>
        <v>-0.16649651564955764</v>
      </c>
      <c r="L71" s="29">
        <f t="shared" si="29"/>
        <v>-3.0959752321980671E-3</v>
      </c>
      <c r="M71" s="29">
        <f t="shared" ca="1" si="30"/>
        <v>0.15373652481135974</v>
      </c>
      <c r="N71" s="29">
        <f t="shared" ca="1" si="31"/>
        <v>0.15683250004355781</v>
      </c>
      <c r="O71" s="29">
        <f t="shared" ca="1" si="32"/>
        <v>2.4596433069912559E-2</v>
      </c>
      <c r="P71" s="33">
        <f t="shared" si="33"/>
        <v>-3.0959752321980671E-3</v>
      </c>
      <c r="Q71" s="33">
        <f t="shared" ca="1" si="34"/>
        <v>-5.0001736096983954E-2</v>
      </c>
      <c r="R71" s="33">
        <f t="shared" ca="1" si="35"/>
        <v>-4.877222692438743E-2</v>
      </c>
      <c r="S71" s="33">
        <f t="shared" ca="1" si="36"/>
        <v>-4.5676251692189362E-2</v>
      </c>
      <c r="T71" s="33">
        <f t="shared" ca="1" si="37"/>
        <v>2.0863199686482316E-3</v>
      </c>
    </row>
    <row r="72" spans="1:20" x14ac:dyDescent="0.25">
      <c r="A72" s="18">
        <v>40877</v>
      </c>
      <c r="B72" s="17">
        <v>17.97</v>
      </c>
      <c r="C72" s="17">
        <v>4.5380000000000003</v>
      </c>
      <c r="D72" s="16">
        <f t="shared" si="42"/>
        <v>-6.9875776397515632E-2</v>
      </c>
      <c r="E72" s="16">
        <f t="shared" si="38"/>
        <v>-7.2437127988904379E-2</v>
      </c>
      <c r="F72" s="17">
        <v>2137.08</v>
      </c>
      <c r="G72" s="16">
        <f t="shared" si="27"/>
        <v>-2.2084125109136377E-3</v>
      </c>
      <c r="H72" s="16">
        <f t="shared" si="28"/>
        <v>-2.2108546499856139E-3</v>
      </c>
      <c r="I72" s="17">
        <f t="shared" ca="1" si="39"/>
        <v>24.15</v>
      </c>
      <c r="J72" s="16">
        <f t="shared" ca="1" si="40"/>
        <v>-0.25590062111801237</v>
      </c>
      <c r="K72" s="16">
        <f t="shared" ca="1" si="41"/>
        <v>-0.29558067930311394</v>
      </c>
      <c r="L72" s="29">
        <f t="shared" si="29"/>
        <v>-6.9875776397515632E-2</v>
      </c>
      <c r="M72" s="29">
        <f t="shared" ca="1" si="30"/>
        <v>-4.8376683849247801E-2</v>
      </c>
      <c r="N72" s="29">
        <f t="shared" ca="1" si="31"/>
        <v>2.1499092548267831E-2</v>
      </c>
      <c r="O72" s="29">
        <f t="shared" ca="1" si="32"/>
        <v>4.6221098039898542E-4</v>
      </c>
      <c r="P72" s="33">
        <f t="shared" si="33"/>
        <v>-6.9875776397515632E-2</v>
      </c>
      <c r="Q72" s="33">
        <f t="shared" ca="1" si="34"/>
        <v>-4.206781840275451E-2</v>
      </c>
      <c r="R72" s="33">
        <f t="shared" ca="1" si="35"/>
        <v>-4.1195246239451255E-2</v>
      </c>
      <c r="S72" s="33">
        <f t="shared" ca="1" si="36"/>
        <v>2.8680530158064377E-2</v>
      </c>
      <c r="T72" s="33">
        <f t="shared" ca="1" si="37"/>
        <v>8.225728101476402E-4</v>
      </c>
    </row>
    <row r="73" spans="1:20" x14ac:dyDescent="0.25">
      <c r="A73" s="18">
        <v>40907</v>
      </c>
      <c r="B73" s="17">
        <v>18.87</v>
      </c>
      <c r="C73" s="17">
        <v>4.8330000000000002</v>
      </c>
      <c r="D73" s="16">
        <f t="shared" si="42"/>
        <v>5.0083472454090172E-2</v>
      </c>
      <c r="E73" s="16">
        <f t="shared" si="38"/>
        <v>4.8869658584991198E-2</v>
      </c>
      <c r="F73" s="17">
        <v>2158.94</v>
      </c>
      <c r="G73" s="16">
        <f t="shared" si="27"/>
        <v>1.0228910475976516E-2</v>
      </c>
      <c r="H73" s="16">
        <f t="shared" si="28"/>
        <v>1.0176949208909009E-2</v>
      </c>
      <c r="I73" s="17">
        <f t="shared" ca="1" si="39"/>
        <v>22.63</v>
      </c>
      <c r="J73" s="16">
        <f t="shared" ca="1" si="40"/>
        <v>-0.16615112682280153</v>
      </c>
      <c r="K73" s="16">
        <f t="shared" ca="1" si="41"/>
        <v>-0.18170310026498709</v>
      </c>
      <c r="L73" s="29">
        <f t="shared" si="29"/>
        <v>5.0083472454090172E-2</v>
      </c>
      <c r="M73" s="29">
        <f t="shared" ca="1" si="30"/>
        <v>-2.5831959218026158E-2</v>
      </c>
      <c r="N73" s="29">
        <f t="shared" ca="1" si="31"/>
        <v>-7.5915431672116326E-2</v>
      </c>
      <c r="O73" s="29">
        <f t="shared" ca="1" si="32"/>
        <v>5.7631527659637626E-3</v>
      </c>
      <c r="P73" s="33">
        <f t="shared" si="33"/>
        <v>5.0083472454090172E-2</v>
      </c>
      <c r="Q73" s="33">
        <f t="shared" ca="1" si="34"/>
        <v>-4.2995611745715076E-2</v>
      </c>
      <c r="R73" s="33">
        <f t="shared" ca="1" si="35"/>
        <v>-4.2084406364984117E-2</v>
      </c>
      <c r="S73" s="33">
        <f t="shared" ca="1" si="36"/>
        <v>-9.2167878819074289E-2</v>
      </c>
      <c r="T73" s="33">
        <f t="shared" ca="1" si="37"/>
        <v>8.4949178860075636E-3</v>
      </c>
    </row>
    <row r="74" spans="1:20" x14ac:dyDescent="0.25">
      <c r="A74" s="18">
        <v>40939</v>
      </c>
      <c r="B74" s="17">
        <v>23.1</v>
      </c>
      <c r="C74" s="17">
        <v>4.8330000000000002</v>
      </c>
      <c r="D74" s="16">
        <f t="shared" si="42"/>
        <v>0.22416534181240055</v>
      </c>
      <c r="E74" s="16">
        <f t="shared" si="38"/>
        <v>0.20225925814728893</v>
      </c>
      <c r="F74" s="17">
        <v>2255.69</v>
      </c>
      <c r="G74" s="16">
        <f t="shared" si="27"/>
        <v>4.4813658554661018E-2</v>
      </c>
      <c r="H74" s="16">
        <f t="shared" si="28"/>
        <v>4.3838552343803884E-2</v>
      </c>
      <c r="I74" s="17">
        <f t="shared" ca="1" si="39"/>
        <v>18.12</v>
      </c>
      <c r="J74" s="16">
        <f t="shared" ca="1" si="40"/>
        <v>0.27483443708609268</v>
      </c>
      <c r="K74" s="16">
        <f t="shared" ca="1" si="41"/>
        <v>0.24281631691291455</v>
      </c>
      <c r="L74" s="29">
        <f t="shared" si="29"/>
        <v>0.22416534181240055</v>
      </c>
      <c r="M74" s="29">
        <f t="shared" ca="1" si="30"/>
        <v>3.6858671450324128E-2</v>
      </c>
      <c r="N74" s="29">
        <f t="shared" ca="1" si="31"/>
        <v>-0.18730667036207643</v>
      </c>
      <c r="O74" s="29">
        <f t="shared" ca="1" si="32"/>
        <v>3.508378876212756E-2</v>
      </c>
      <c r="P74" s="33">
        <f t="shared" si="33"/>
        <v>0.22416534181240055</v>
      </c>
      <c r="Q74" s="33">
        <f t="shared" ca="1" si="34"/>
        <v>-4.551672135139484E-2</v>
      </c>
      <c r="R74" s="33">
        <f t="shared" ca="1" si="35"/>
        <v>-4.449637487350222E-2</v>
      </c>
      <c r="S74" s="33">
        <f t="shared" ca="1" si="36"/>
        <v>-0.26866171668590277</v>
      </c>
      <c r="T74" s="33">
        <f t="shared" ca="1" si="37"/>
        <v>7.2179118012616283E-2</v>
      </c>
    </row>
    <row r="75" spans="1:20" x14ac:dyDescent="0.25">
      <c r="A75" s="18">
        <v>40968</v>
      </c>
      <c r="B75" s="17">
        <v>20.65</v>
      </c>
      <c r="C75" s="17">
        <v>4.8460000000000001</v>
      </c>
      <c r="D75" s="16">
        <f t="shared" si="42"/>
        <v>-0.10606060606060619</v>
      </c>
      <c r="E75" s="16">
        <f t="shared" si="38"/>
        <v>-0.11211729812070624</v>
      </c>
      <c r="F75" s="17">
        <v>2353.23</v>
      </c>
      <c r="G75" s="16">
        <f t="shared" ref="G75:G106" si="43">F75/F74-1</f>
        <v>4.3241757511005563E-2</v>
      </c>
      <c r="H75" s="16">
        <f t="shared" ref="H75:H106" si="44">LN(F75/F74)</f>
        <v>4.2332939678064917E-2</v>
      </c>
      <c r="I75" s="17">
        <f t="shared" ca="1" si="39"/>
        <v>18.59</v>
      </c>
      <c r="J75" s="16">
        <f t="shared" ca="1" si="40"/>
        <v>0.11081226465841842</v>
      </c>
      <c r="K75" s="16">
        <f t="shared" ca="1" si="41"/>
        <v>0.10509151767368904</v>
      </c>
      <c r="L75" s="29">
        <f t="shared" si="29"/>
        <v>-0.10606060606060619</v>
      </c>
      <c r="M75" s="29">
        <f t="shared" ca="1" si="30"/>
        <v>3.4009338341093424E-2</v>
      </c>
      <c r="N75" s="29">
        <f t="shared" ca="1" si="31"/>
        <v>0.14006994440169962</v>
      </c>
      <c r="O75" s="29">
        <f t="shared" ca="1" si="32"/>
        <v>1.9619589324695222E-2</v>
      </c>
      <c r="P75" s="33">
        <f t="shared" si="33"/>
        <v>-0.10606060606060619</v>
      </c>
      <c r="Q75" s="33">
        <f t="shared" ca="1" si="34"/>
        <v>-4.5403957424530857E-2</v>
      </c>
      <c r="R75" s="33">
        <f t="shared" ca="1" si="35"/>
        <v>-4.4388622457421589E-2</v>
      </c>
      <c r="S75" s="33">
        <f t="shared" ca="1" si="36"/>
        <v>6.1671983603184599E-2</v>
      </c>
      <c r="T75" s="33">
        <f t="shared" ca="1" si="37"/>
        <v>3.80343356155147E-3</v>
      </c>
    </row>
    <row r="76" spans="1:20" x14ac:dyDescent="0.25">
      <c r="A76" s="18">
        <v>40998</v>
      </c>
      <c r="B76" s="17">
        <v>21.5</v>
      </c>
      <c r="C76" s="17">
        <v>4.7140000000000004</v>
      </c>
      <c r="D76" s="16">
        <f t="shared" si="42"/>
        <v>4.1162227602905554E-2</v>
      </c>
      <c r="E76" s="16">
        <f t="shared" si="38"/>
        <v>4.0337615726575335E-2</v>
      </c>
      <c r="F76" s="17">
        <v>2430.67</v>
      </c>
      <c r="G76" s="16">
        <f t="shared" si="43"/>
        <v>3.2907960547842841E-2</v>
      </c>
      <c r="H76" s="16">
        <f t="shared" si="44"/>
        <v>3.2378086988691664E-2</v>
      </c>
      <c r="I76" s="17">
        <f t="shared" ca="1" si="39"/>
        <v>19.38</v>
      </c>
      <c r="J76" s="16">
        <f t="shared" ca="1" si="40"/>
        <v>0.10939112487100111</v>
      </c>
      <c r="K76" s="16">
        <f t="shared" ca="1" si="41"/>
        <v>0.10381132867099702</v>
      </c>
      <c r="L76" s="29">
        <f t="shared" si="29"/>
        <v>4.1162227602905554E-2</v>
      </c>
      <c r="M76" s="29">
        <f t="shared" ca="1" si="30"/>
        <v>1.527760586337068E-2</v>
      </c>
      <c r="N76" s="29">
        <f t="shared" ca="1" si="31"/>
        <v>-2.5884621739534874E-2</v>
      </c>
      <c r="O76" s="29">
        <f t="shared" ca="1" si="32"/>
        <v>6.7001364259880144E-4</v>
      </c>
      <c r="P76" s="33">
        <f t="shared" si="33"/>
        <v>4.1162227602905554E-2</v>
      </c>
      <c r="Q76" s="33">
        <f t="shared" ca="1" si="34"/>
        <v>-4.465838168240914E-2</v>
      </c>
      <c r="R76" s="33">
        <f t="shared" ca="1" si="35"/>
        <v>-4.3675876125259472E-2</v>
      </c>
      <c r="S76" s="33">
        <f t="shared" ca="1" si="36"/>
        <v>-8.4838103728165026E-2</v>
      </c>
      <c r="T76" s="33">
        <f t="shared" ca="1" si="37"/>
        <v>7.1975038441908883E-3</v>
      </c>
    </row>
    <row r="77" spans="1:20" x14ac:dyDescent="0.25">
      <c r="A77" s="18">
        <v>41029</v>
      </c>
      <c r="B77" s="17">
        <v>21.92</v>
      </c>
      <c r="C77" s="17">
        <v>4.5709999999999997</v>
      </c>
      <c r="D77" s="16">
        <f t="shared" si="42"/>
        <v>1.9534883720930374E-2</v>
      </c>
      <c r="E77" s="16">
        <f t="shared" si="38"/>
        <v>1.934652694619781E-2</v>
      </c>
      <c r="F77" s="17">
        <v>2415.42</v>
      </c>
      <c r="G77" s="16">
        <f t="shared" si="43"/>
        <v>-6.2739902989710217E-3</v>
      </c>
      <c r="H77" s="16">
        <f t="shared" si="44"/>
        <v>-6.2937544863528915E-3</v>
      </c>
      <c r="I77" s="17">
        <f t="shared" ca="1" si="39"/>
        <v>19.32</v>
      </c>
      <c r="J77" s="16">
        <f t="shared" ca="1" si="40"/>
        <v>0.13457556935817805</v>
      </c>
      <c r="K77" s="16">
        <f t="shared" ca="1" si="41"/>
        <v>0.12625863329544285</v>
      </c>
      <c r="L77" s="29">
        <f t="shared" si="29"/>
        <v>1.9534883720930374E-2</v>
      </c>
      <c r="M77" s="29">
        <f t="shared" ca="1" si="30"/>
        <v>-5.574622243847463E-2</v>
      </c>
      <c r="N77" s="29">
        <f t="shared" ca="1" si="31"/>
        <v>-7.5281106159405003E-2</v>
      </c>
      <c r="O77" s="29">
        <f t="shared" ca="1" si="32"/>
        <v>5.6672449445836059E-3</v>
      </c>
      <c r="P77" s="33">
        <f t="shared" si="33"/>
        <v>1.9534883720930374E-2</v>
      </c>
      <c r="Q77" s="33">
        <f t="shared" ca="1" si="34"/>
        <v>-4.1762026728031115E-2</v>
      </c>
      <c r="R77" s="33">
        <f t="shared" ca="1" si="35"/>
        <v>-4.0902006895276011E-2</v>
      </c>
      <c r="S77" s="33">
        <f t="shared" ca="1" si="36"/>
        <v>-6.0436890616206385E-2</v>
      </c>
      <c r="T77" s="33">
        <f t="shared" ca="1" si="37"/>
        <v>3.6526177473552952E-3</v>
      </c>
    </row>
    <row r="78" spans="1:20" x14ac:dyDescent="0.25">
      <c r="A78" s="18">
        <v>41060</v>
      </c>
      <c r="B78" s="17">
        <v>25.17</v>
      </c>
      <c r="C78" s="17">
        <v>4.5999999999999996</v>
      </c>
      <c r="D78" s="16">
        <f t="shared" si="42"/>
        <v>0.14826642335766427</v>
      </c>
      <c r="E78" s="16">
        <f t="shared" si="38"/>
        <v>0.13825334706740974</v>
      </c>
      <c r="F78" s="17">
        <v>2270.25</v>
      </c>
      <c r="G78" s="16">
        <f t="shared" si="43"/>
        <v>-6.0101348833743184E-2</v>
      </c>
      <c r="H78" s="16">
        <f t="shared" si="44"/>
        <v>-6.1983227439093388E-2</v>
      </c>
      <c r="I78" s="17">
        <f t="shared" ca="1" si="39"/>
        <v>17.97</v>
      </c>
      <c r="J78" s="16">
        <f t="shared" ca="1" si="40"/>
        <v>0.40066777963272138</v>
      </c>
      <c r="K78" s="16">
        <f t="shared" ca="1" si="41"/>
        <v>0.33694910835175695</v>
      </c>
      <c r="L78" s="29">
        <f t="shared" si="29"/>
        <v>0.14826642335766427</v>
      </c>
      <c r="M78" s="29">
        <f t="shared" ca="1" si="30"/>
        <v>-0.15331729758636764</v>
      </c>
      <c r="N78" s="29">
        <f t="shared" ca="1" si="31"/>
        <v>-0.30158372094403191</v>
      </c>
      <c r="O78" s="29">
        <f t="shared" ca="1" si="32"/>
        <v>9.095274073844771E-2</v>
      </c>
      <c r="P78" s="33">
        <f t="shared" si="33"/>
        <v>0.14826642335766427</v>
      </c>
      <c r="Q78" s="33">
        <f t="shared" ca="1" si="34"/>
        <v>-3.7591124212373615E-2</v>
      </c>
      <c r="R78" s="33">
        <f t="shared" ca="1" si="35"/>
        <v>-3.6893348612975996E-2</v>
      </c>
      <c r="S78" s="33">
        <f t="shared" ca="1" si="36"/>
        <v>-0.18515977197064026</v>
      </c>
      <c r="T78" s="33">
        <f t="shared" ca="1" si="37"/>
        <v>3.42841411562195E-2</v>
      </c>
    </row>
    <row r="79" spans="1:20" x14ac:dyDescent="0.25">
      <c r="A79" s="18">
        <v>41089</v>
      </c>
      <c r="B79" s="17">
        <v>24.33</v>
      </c>
      <c r="C79" s="17">
        <v>4.5999999999999996</v>
      </c>
      <c r="D79" s="16">
        <f t="shared" si="42"/>
        <v>-3.3373063170441086E-2</v>
      </c>
      <c r="E79" s="16">
        <f t="shared" si="38"/>
        <v>-3.3942652351793341E-2</v>
      </c>
      <c r="F79" s="17">
        <v>2363.79</v>
      </c>
      <c r="G79" s="16">
        <f t="shared" si="43"/>
        <v>4.1202510736702891E-2</v>
      </c>
      <c r="H79" s="16">
        <f t="shared" si="44"/>
        <v>4.0376305522902257E-2</v>
      </c>
      <c r="I79" s="17">
        <f t="shared" ca="1" si="39"/>
        <v>18.87</v>
      </c>
      <c r="J79" s="16">
        <f t="shared" ca="1" si="40"/>
        <v>0.28934817170111282</v>
      </c>
      <c r="K79" s="16">
        <f t="shared" ca="1" si="41"/>
        <v>0.25413679741497236</v>
      </c>
      <c r="L79" s="29">
        <f t="shared" si="29"/>
        <v>-3.3373063170441086E-2</v>
      </c>
      <c r="M79" s="29">
        <f t="shared" ca="1" si="30"/>
        <v>3.031286306018121E-2</v>
      </c>
      <c r="N79" s="29">
        <f t="shared" ca="1" si="31"/>
        <v>6.3685926230622303E-2</v>
      </c>
      <c r="O79" s="29">
        <f t="shared" ca="1" si="32"/>
        <v>4.055897199852266E-3</v>
      </c>
      <c r="P79" s="33">
        <f t="shared" si="33"/>
        <v>-3.3373063170441086E-2</v>
      </c>
      <c r="Q79" s="33">
        <f t="shared" ca="1" si="34"/>
        <v>-4.5257413923806493E-2</v>
      </c>
      <c r="R79" s="33">
        <f t="shared" ca="1" si="35"/>
        <v>-4.4248573559447113E-2</v>
      </c>
      <c r="S79" s="33">
        <f t="shared" ca="1" si="36"/>
        <v>-1.0875510389006027E-2</v>
      </c>
      <c r="T79" s="33">
        <f t="shared" ca="1" si="37"/>
        <v>1.1827672622137801E-4</v>
      </c>
    </row>
    <row r="80" spans="1:20" x14ac:dyDescent="0.25">
      <c r="A80" s="18">
        <v>41121</v>
      </c>
      <c r="B80" s="17">
        <v>18.89</v>
      </c>
      <c r="C80" s="17">
        <v>4.1760000000000002</v>
      </c>
      <c r="D80" s="16">
        <f t="shared" si="42"/>
        <v>-0.22359227291409778</v>
      </c>
      <c r="E80" s="16">
        <f t="shared" si="38"/>
        <v>-0.25307747528201302</v>
      </c>
      <c r="F80" s="17">
        <v>2396.62</v>
      </c>
      <c r="G80" s="16">
        <f t="shared" si="43"/>
        <v>1.3888712618295163E-2</v>
      </c>
      <c r="H80" s="16">
        <f t="shared" si="44"/>
        <v>1.3793148276392646E-2</v>
      </c>
      <c r="I80" s="17">
        <f t="shared" ca="1" si="39"/>
        <v>23.1</v>
      </c>
      <c r="J80" s="16">
        <f t="shared" ca="1" si="40"/>
        <v>-0.18225108225108233</v>
      </c>
      <c r="K80" s="16">
        <f t="shared" ca="1" si="41"/>
        <v>-0.20119993601432976</v>
      </c>
      <c r="L80" s="29">
        <f t="shared" si="29"/>
        <v>-0.22359227291409778</v>
      </c>
      <c r="M80" s="29">
        <f t="shared" ca="1" si="30"/>
        <v>-1.9197956740941685E-2</v>
      </c>
      <c r="N80" s="29">
        <f t="shared" ca="1" si="31"/>
        <v>0.20439431617315609</v>
      </c>
      <c r="O80" s="29">
        <f t="shared" ca="1" si="32"/>
        <v>4.1777036483892097E-2</v>
      </c>
      <c r="P80" s="33">
        <f t="shared" si="33"/>
        <v>-0.22359227291409778</v>
      </c>
      <c r="Q80" s="33">
        <f t="shared" ca="1" si="34"/>
        <v>-4.326644953583899E-2</v>
      </c>
      <c r="R80" s="33">
        <f t="shared" ca="1" si="35"/>
        <v>-4.2343810977617746E-2</v>
      </c>
      <c r="S80" s="33">
        <f t="shared" ca="1" si="36"/>
        <v>0.18124846193648003</v>
      </c>
      <c r="T80" s="33">
        <f t="shared" ca="1" si="37"/>
        <v>3.2851004954339652E-2</v>
      </c>
    </row>
    <row r="81" spans="1:20" x14ac:dyDescent="0.25">
      <c r="A81" s="18">
        <v>41152</v>
      </c>
      <c r="B81" s="17">
        <v>18.45</v>
      </c>
      <c r="C81" s="17">
        <v>4.0629999999999997</v>
      </c>
      <c r="D81" s="16">
        <f t="shared" si="42"/>
        <v>-2.3292747485442078E-2</v>
      </c>
      <c r="E81" s="16">
        <f t="shared" si="38"/>
        <v>-2.3568311026882036E-2</v>
      </c>
      <c r="F81" s="17">
        <v>2450.6</v>
      </c>
      <c r="G81" s="16">
        <f t="shared" si="43"/>
        <v>2.2523387103504211E-2</v>
      </c>
      <c r="H81" s="16">
        <f t="shared" si="44"/>
        <v>2.2273481146113494E-2</v>
      </c>
      <c r="I81" s="17">
        <f t="shared" ca="1" si="39"/>
        <v>20.65</v>
      </c>
      <c r="J81" s="16">
        <f t="shared" ca="1" si="40"/>
        <v>-0.10653753026634383</v>
      </c>
      <c r="K81" s="16">
        <f t="shared" ca="1" si="41"/>
        <v>-0.11265094892050558</v>
      </c>
      <c r="L81" s="29">
        <f t="shared" si="29"/>
        <v>-2.3292747485442078E-2</v>
      </c>
      <c r="M81" s="29">
        <f t="shared" ca="1" si="30"/>
        <v>-3.5461674648678831E-3</v>
      </c>
      <c r="N81" s="29">
        <f t="shared" ca="1" si="31"/>
        <v>1.9746580020574195E-2</v>
      </c>
      <c r="O81" s="29">
        <f t="shared" ca="1" si="32"/>
        <v>3.8992742250893998E-4</v>
      </c>
      <c r="P81" s="33">
        <f t="shared" si="33"/>
        <v>-2.3292747485442078E-2</v>
      </c>
      <c r="Q81" s="33">
        <f t="shared" ca="1" si="34"/>
        <v>-4.39015900718241E-2</v>
      </c>
      <c r="R81" s="33">
        <f t="shared" ca="1" si="35"/>
        <v>-4.2951864122761751E-2</v>
      </c>
      <c r="S81" s="33">
        <f t="shared" ca="1" si="36"/>
        <v>-1.9659116637319674E-2</v>
      </c>
      <c r="T81" s="33">
        <f t="shared" ca="1" si="37"/>
        <v>3.8648086695973921E-4</v>
      </c>
    </row>
    <row r="82" spans="1:20" x14ac:dyDescent="0.25">
      <c r="A82" s="18">
        <v>41180</v>
      </c>
      <c r="B82" s="17">
        <v>19.5</v>
      </c>
      <c r="C82" s="17">
        <v>4.0629999999999997</v>
      </c>
      <c r="D82" s="16">
        <f t="shared" si="42"/>
        <v>5.6910569105691033E-2</v>
      </c>
      <c r="E82" s="16">
        <f t="shared" si="38"/>
        <v>5.5350095083164901E-2</v>
      </c>
      <c r="F82" s="17">
        <v>2513.9299999999998</v>
      </c>
      <c r="G82" s="16">
        <f t="shared" si="43"/>
        <v>2.5842650779400955E-2</v>
      </c>
      <c r="H82" s="16">
        <f t="shared" si="44"/>
        <v>2.5514373174003031E-2</v>
      </c>
      <c r="I82" s="17">
        <f t="shared" ca="1" si="39"/>
        <v>21.5</v>
      </c>
      <c r="J82" s="16">
        <f t="shared" ca="1" si="40"/>
        <v>-9.3023255813953543E-2</v>
      </c>
      <c r="K82" s="16">
        <f t="shared" ca="1" si="41"/>
        <v>-9.7638469563916058E-2</v>
      </c>
      <c r="L82" s="29">
        <f t="shared" si="29"/>
        <v>5.6910569105691033E-2</v>
      </c>
      <c r="M82" s="29">
        <f t="shared" ca="1" si="30"/>
        <v>2.470552180540285E-3</v>
      </c>
      <c r="N82" s="29">
        <f t="shared" ca="1" si="31"/>
        <v>-5.4440016925150748E-2</v>
      </c>
      <c r="O82" s="29">
        <f t="shared" ca="1" si="32"/>
        <v>2.9637154428107E-3</v>
      </c>
      <c r="P82" s="33">
        <f t="shared" si="33"/>
        <v>5.6910569105691033E-2</v>
      </c>
      <c r="Q82" s="33">
        <f t="shared" ca="1" si="34"/>
        <v>-4.4144318975428018E-2</v>
      </c>
      <c r="R82" s="33">
        <f t="shared" ca="1" si="35"/>
        <v>-4.3184139176404401E-2</v>
      </c>
      <c r="S82" s="33">
        <f t="shared" ca="1" si="36"/>
        <v>-0.10009470828209543</v>
      </c>
      <c r="T82" s="33">
        <f t="shared" ca="1" si="37"/>
        <v>1.0018950626077784E-2</v>
      </c>
    </row>
    <row r="83" spans="1:20" x14ac:dyDescent="0.25">
      <c r="A83" s="18">
        <v>41213</v>
      </c>
      <c r="B83" s="17">
        <v>19.21</v>
      </c>
      <c r="C83" s="17">
        <v>4.1180000000000003</v>
      </c>
      <c r="D83" s="16">
        <f t="shared" si="42"/>
        <v>-1.4871794871794797E-2</v>
      </c>
      <c r="E83" s="16">
        <f t="shared" si="38"/>
        <v>-1.4983488789235761E-2</v>
      </c>
      <c r="F83" s="17">
        <v>2467.5100000000002</v>
      </c>
      <c r="G83" s="16">
        <f t="shared" si="43"/>
        <v>-1.8465112393741934E-2</v>
      </c>
      <c r="H83" s="16">
        <f t="shared" si="44"/>
        <v>-1.8637720705020764E-2</v>
      </c>
      <c r="I83" s="17">
        <f t="shared" ca="1" si="39"/>
        <v>21.92</v>
      </c>
      <c r="J83" s="16">
        <f t="shared" ca="1" si="40"/>
        <v>-0.12363138686131392</v>
      </c>
      <c r="K83" s="16">
        <f t="shared" ca="1" si="41"/>
        <v>-0.13196848529934957</v>
      </c>
      <c r="L83" s="29">
        <f t="shared" si="29"/>
        <v>-1.4871794871794797E-2</v>
      </c>
      <c r="M83" s="29">
        <f t="shared" ca="1" si="30"/>
        <v>-7.7844666843425697E-2</v>
      </c>
      <c r="N83" s="29">
        <f t="shared" ca="1" si="31"/>
        <v>-6.29728719716309E-2</v>
      </c>
      <c r="O83" s="29">
        <f t="shared" ca="1" si="32"/>
        <v>3.9655826043554169E-3</v>
      </c>
      <c r="P83" s="33">
        <f t="shared" si="33"/>
        <v>-1.4871794871794797E-2</v>
      </c>
      <c r="Q83" s="33">
        <f t="shared" ca="1" si="34"/>
        <v>-4.0837516636180814E-2</v>
      </c>
      <c r="R83" s="33">
        <f t="shared" ca="1" si="35"/>
        <v>-4.0014901115639989E-2</v>
      </c>
      <c r="S83" s="33">
        <f t="shared" ca="1" si="36"/>
        <v>-2.5143106243845192E-2</v>
      </c>
      <c r="T83" s="33">
        <f t="shared" ca="1" si="37"/>
        <v>6.3217579158928708E-4</v>
      </c>
    </row>
    <row r="84" spans="1:20" x14ac:dyDescent="0.25">
      <c r="A84" s="18">
        <v>41243</v>
      </c>
      <c r="B84" s="17">
        <v>20.22</v>
      </c>
      <c r="C84" s="17">
        <v>4.1180000000000003</v>
      </c>
      <c r="D84" s="16">
        <f t="shared" si="42"/>
        <v>5.2576782925559451E-2</v>
      </c>
      <c r="E84" s="16">
        <f t="shared" si="38"/>
        <v>5.1241236811859929E-2</v>
      </c>
      <c r="F84" s="17">
        <v>2481.8200000000002</v>
      </c>
      <c r="G84" s="16">
        <f t="shared" si="43"/>
        <v>5.7993685942507867E-3</v>
      </c>
      <c r="H84" s="16">
        <f t="shared" si="44"/>
        <v>5.7826169908164159E-3</v>
      </c>
      <c r="I84" s="17">
        <f t="shared" ca="1" si="39"/>
        <v>25.17</v>
      </c>
      <c r="J84" s="16">
        <f t="shared" ca="1" si="40"/>
        <v>-0.19666269368295597</v>
      </c>
      <c r="K84" s="16">
        <f t="shared" ca="1" si="41"/>
        <v>-0.21898059555489924</v>
      </c>
      <c r="L84" s="29">
        <f t="shared" si="29"/>
        <v>5.2576782925559451E-2</v>
      </c>
      <c r="M84" s="29">
        <f t="shared" ca="1" si="30"/>
        <v>-3.3861243499799062E-2</v>
      </c>
      <c r="N84" s="29">
        <f t="shared" ca="1" si="31"/>
        <v>-8.6438026425358513E-2</v>
      </c>
      <c r="O84" s="29">
        <f t="shared" ca="1" si="32"/>
        <v>7.4715324123109765E-3</v>
      </c>
      <c r="P84" s="33">
        <f t="shared" si="33"/>
        <v>5.2576782925559451E-2</v>
      </c>
      <c r="Q84" s="33">
        <f t="shared" ca="1" si="34"/>
        <v>-4.2666495122208312E-2</v>
      </c>
      <c r="R84" s="33">
        <f t="shared" ca="1" si="35"/>
        <v>-4.1769088533878729E-2</v>
      </c>
      <c r="S84" s="33">
        <f t="shared" ca="1" si="36"/>
        <v>-9.434587145943818E-2</v>
      </c>
      <c r="T84" s="33">
        <f t="shared" ca="1" si="37"/>
        <v>8.901143461440832E-3</v>
      </c>
    </row>
    <row r="85" spans="1:20" x14ac:dyDescent="0.25">
      <c r="A85" s="18">
        <v>41274</v>
      </c>
      <c r="B85" s="17">
        <v>23.38</v>
      </c>
      <c r="C85" s="17">
        <v>4.1879999999999997</v>
      </c>
      <c r="D85" s="16">
        <f t="shared" si="42"/>
        <v>0.1562809099901088</v>
      </c>
      <c r="E85" s="16">
        <f t="shared" si="38"/>
        <v>0.14520874245159698</v>
      </c>
      <c r="F85" s="17">
        <v>2504.44</v>
      </c>
      <c r="G85" s="16">
        <f t="shared" si="43"/>
        <v>9.1142790371581128E-3</v>
      </c>
      <c r="H85" s="16">
        <f t="shared" si="44"/>
        <v>9.0729946579357242E-3</v>
      </c>
      <c r="I85" s="17">
        <f t="shared" ca="1" si="39"/>
        <v>24.33</v>
      </c>
      <c r="J85" s="16">
        <f t="shared" ca="1" si="40"/>
        <v>-3.9046444718454532E-2</v>
      </c>
      <c r="K85" s="16">
        <f t="shared" ca="1" si="41"/>
        <v>-3.9829200751508836E-2</v>
      </c>
      <c r="L85" s="29">
        <f t="shared" si="29"/>
        <v>0.1562809099901088</v>
      </c>
      <c r="M85" s="29">
        <f t="shared" ca="1" si="30"/>
        <v>-2.7852414816063705E-2</v>
      </c>
      <c r="N85" s="29">
        <f t="shared" ca="1" si="31"/>
        <v>-0.1841333248061725</v>
      </c>
      <c r="O85" s="29">
        <f t="shared" ca="1" si="32"/>
        <v>3.3905081304175425E-2</v>
      </c>
      <c r="P85" s="33">
        <f t="shared" si="33"/>
        <v>0.1562809099901088</v>
      </c>
      <c r="Q85" s="33">
        <f t="shared" ca="1" si="34"/>
        <v>-4.2912930287807703E-2</v>
      </c>
      <c r="R85" s="33">
        <f t="shared" ca="1" si="35"/>
        <v>-4.2005201232797384E-2</v>
      </c>
      <c r="S85" s="33">
        <f t="shared" ca="1" si="36"/>
        <v>-0.19828611122290618</v>
      </c>
      <c r="T85" s="33">
        <f t="shared" ca="1" si="37"/>
        <v>3.9317381903902722E-2</v>
      </c>
    </row>
    <row r="86" spans="1:20" x14ac:dyDescent="0.25">
      <c r="A86" s="18">
        <v>41305</v>
      </c>
      <c r="B86" s="17">
        <v>24.15</v>
      </c>
      <c r="C86" s="17">
        <v>3.6879999999999997</v>
      </c>
      <c r="D86" s="16">
        <f t="shared" si="42"/>
        <v>3.2934131736527039E-2</v>
      </c>
      <c r="E86" s="16">
        <f t="shared" si="38"/>
        <v>3.240342405465943E-2</v>
      </c>
      <c r="F86" s="17">
        <v>2634.16</v>
      </c>
      <c r="G86" s="16">
        <f t="shared" si="43"/>
        <v>5.1796010285732441E-2</v>
      </c>
      <c r="H86" s="16">
        <f t="shared" si="44"/>
        <v>5.0499188940710378E-2</v>
      </c>
      <c r="I86" s="17">
        <f t="shared" ca="1" si="39"/>
        <v>18.89</v>
      </c>
      <c r="J86" s="16">
        <f t="shared" ca="1" si="40"/>
        <v>0.27845420857596603</v>
      </c>
      <c r="K86" s="16">
        <f t="shared" ca="1" si="41"/>
        <v>0.24565169858516345</v>
      </c>
      <c r="L86" s="29">
        <f t="shared" si="29"/>
        <v>3.2934131736527039E-2</v>
      </c>
      <c r="M86" s="29">
        <f t="shared" ca="1" si="30"/>
        <v>4.9515349838532431E-2</v>
      </c>
      <c r="N86" s="29">
        <f t="shared" ca="1" si="31"/>
        <v>1.6581218102005392E-2</v>
      </c>
      <c r="O86" s="29">
        <f t="shared" ca="1" si="32"/>
        <v>2.7493679374627128E-4</v>
      </c>
      <c r="P86" s="33">
        <f t="shared" si="33"/>
        <v>3.2934131736527039E-2</v>
      </c>
      <c r="Q86" s="33">
        <f t="shared" ca="1" si="34"/>
        <v>-4.6015574446332426E-2</v>
      </c>
      <c r="R86" s="33">
        <f t="shared" ca="1" si="35"/>
        <v>-4.4972911943242266E-2</v>
      </c>
      <c r="S86" s="33">
        <f t="shared" ca="1" si="36"/>
        <v>-7.7907043679769306E-2</v>
      </c>
      <c r="T86" s="33">
        <f t="shared" ca="1" si="37"/>
        <v>6.0695074549214825E-3</v>
      </c>
    </row>
    <row r="87" spans="1:20" x14ac:dyDescent="0.25">
      <c r="A87" s="18">
        <v>41333</v>
      </c>
      <c r="B87" s="17">
        <v>26.71</v>
      </c>
      <c r="C87" s="17">
        <v>3.6879999999999997</v>
      </c>
      <c r="D87" s="16">
        <f t="shared" si="42"/>
        <v>0.10600414078674958</v>
      </c>
      <c r="E87" s="16">
        <f t="shared" si="38"/>
        <v>0.10075364702328789</v>
      </c>
      <c r="F87" s="17">
        <v>2669.92</v>
      </c>
      <c r="G87" s="16">
        <f t="shared" si="43"/>
        <v>1.3575485164151191E-2</v>
      </c>
      <c r="H87" s="16">
        <f t="shared" si="44"/>
        <v>1.348416382480175E-2</v>
      </c>
      <c r="I87" s="17">
        <f t="shared" ca="1" si="39"/>
        <v>18.45</v>
      </c>
      <c r="J87" s="16">
        <f t="shared" ca="1" si="40"/>
        <v>0.44769647696476977</v>
      </c>
      <c r="K87" s="16">
        <f t="shared" ca="1" si="41"/>
        <v>0.36997365663533338</v>
      </c>
      <c r="L87" s="29">
        <f t="shared" si="29"/>
        <v>0.10600414078674958</v>
      </c>
      <c r="M87" s="29">
        <f t="shared" ca="1" si="30"/>
        <v>-1.9765733802617893E-2</v>
      </c>
      <c r="N87" s="29">
        <f t="shared" ca="1" si="31"/>
        <v>-0.12576987458936748</v>
      </c>
      <c r="O87" s="29">
        <f t="shared" ca="1" si="32"/>
        <v>1.5818061354225223E-2</v>
      </c>
      <c r="P87" s="33">
        <f t="shared" si="33"/>
        <v>0.10600414078674958</v>
      </c>
      <c r="Q87" s="33">
        <f t="shared" ca="1" si="34"/>
        <v>-4.324330792651665E-2</v>
      </c>
      <c r="R87" s="33">
        <f t="shared" ca="1" si="35"/>
        <v>-4.2321649015795604E-2</v>
      </c>
      <c r="S87" s="33">
        <f t="shared" ca="1" si="36"/>
        <v>-0.14832578980254518</v>
      </c>
      <c r="T87" s="33">
        <f t="shared" ca="1" si="37"/>
        <v>2.2000539920548817E-2</v>
      </c>
    </row>
    <row r="88" spans="1:20" x14ac:dyDescent="0.25">
      <c r="A88" s="18">
        <v>41361</v>
      </c>
      <c r="B88" s="17">
        <v>32.01</v>
      </c>
      <c r="C88" s="17">
        <v>3.6879999999999997</v>
      </c>
      <c r="D88" s="16">
        <f t="shared" si="42"/>
        <v>0.19842755522276301</v>
      </c>
      <c r="E88" s="16">
        <f t="shared" si="38"/>
        <v>0.18101032685990218</v>
      </c>
      <c r="F88" s="17">
        <v>2770.05</v>
      </c>
      <c r="G88" s="16">
        <f t="shared" si="43"/>
        <v>3.7502996344459749E-2</v>
      </c>
      <c r="H88" s="16">
        <f t="shared" si="44"/>
        <v>3.6816861161398692E-2</v>
      </c>
      <c r="I88" s="17">
        <f t="shared" ca="1" si="39"/>
        <v>19.5</v>
      </c>
      <c r="J88" s="16">
        <f t="shared" ca="1" si="40"/>
        <v>0.64153846153846139</v>
      </c>
      <c r="K88" s="16">
        <f t="shared" ca="1" si="41"/>
        <v>0.49563388841207046</v>
      </c>
      <c r="L88" s="29">
        <f t="shared" si="29"/>
        <v>0.19842755522276301</v>
      </c>
      <c r="M88" s="29">
        <f t="shared" ca="1" si="30"/>
        <v>2.36068754991701E-2</v>
      </c>
      <c r="N88" s="29">
        <f t="shared" ca="1" si="31"/>
        <v>-0.17482067972359291</v>
      </c>
      <c r="O88" s="29">
        <f t="shared" ca="1" si="32"/>
        <v>3.0562270059019049E-2</v>
      </c>
      <c r="P88" s="33">
        <f t="shared" si="33"/>
        <v>0.19842755522276301</v>
      </c>
      <c r="Q88" s="33">
        <f t="shared" ca="1" si="34"/>
        <v>-4.499082681758021E-2</v>
      </c>
      <c r="R88" s="33">
        <f t="shared" ca="1" si="35"/>
        <v>-4.3993748587383918E-2</v>
      </c>
      <c r="S88" s="33">
        <f t="shared" ca="1" si="36"/>
        <v>-0.24242130381014693</v>
      </c>
      <c r="T88" s="33">
        <f t="shared" ca="1" si="37"/>
        <v>5.8768088541011558E-2</v>
      </c>
    </row>
    <row r="89" spans="1:20" x14ac:dyDescent="0.25">
      <c r="A89" s="18">
        <v>41394</v>
      </c>
      <c r="B89" s="17">
        <v>32.299999999999997</v>
      </c>
      <c r="C89" s="17">
        <v>3.4670000000000001</v>
      </c>
      <c r="D89" s="16">
        <f t="shared" si="42"/>
        <v>9.0596688534831937E-3</v>
      </c>
      <c r="E89" s="16">
        <f t="shared" si="38"/>
        <v>9.0188762468390755E-3</v>
      </c>
      <c r="F89" s="17">
        <v>2823.42</v>
      </c>
      <c r="G89" s="16">
        <f t="shared" si="43"/>
        <v>1.9266800238262771E-2</v>
      </c>
      <c r="H89" s="16">
        <f t="shared" si="44"/>
        <v>1.9083545523019815E-2</v>
      </c>
      <c r="I89" s="17">
        <f t="shared" ca="1" si="39"/>
        <v>19.21</v>
      </c>
      <c r="J89" s="16">
        <f t="shared" ca="1" si="40"/>
        <v>0.68141592920353955</v>
      </c>
      <c r="K89" s="16">
        <f t="shared" ca="1" si="41"/>
        <v>0.51963625344814546</v>
      </c>
      <c r="L89" s="29">
        <f t="shared" si="29"/>
        <v>9.0596688534831937E-3</v>
      </c>
      <c r="M89" s="29">
        <f t="shared" ca="1" si="30"/>
        <v>-9.4492749255256497E-3</v>
      </c>
      <c r="N89" s="29">
        <f t="shared" ca="1" si="31"/>
        <v>-1.8508943779008843E-2</v>
      </c>
      <c r="O89" s="29">
        <f t="shared" ca="1" si="32"/>
        <v>3.4258099981451014E-4</v>
      </c>
      <c r="P89" s="33">
        <f t="shared" si="33"/>
        <v>9.0596688534831937E-3</v>
      </c>
      <c r="Q89" s="33">
        <f t="shared" ca="1" si="34"/>
        <v>-4.3662677584244303E-2</v>
      </c>
      <c r="R89" s="33">
        <f t="shared" ca="1" si="35"/>
        <v>-4.2723186055950602E-2</v>
      </c>
      <c r="S89" s="33">
        <f t="shared" ca="1" si="36"/>
        <v>-5.1782854909433795E-2</v>
      </c>
      <c r="T89" s="33">
        <f t="shared" ca="1" si="37"/>
        <v>2.6814640625714716E-3</v>
      </c>
    </row>
    <row r="90" spans="1:20" x14ac:dyDescent="0.25">
      <c r="A90" s="18">
        <v>41425</v>
      </c>
      <c r="B90" s="17">
        <v>32.46</v>
      </c>
      <c r="C90" s="17">
        <v>3.5329999999999999</v>
      </c>
      <c r="D90" s="16">
        <f t="shared" si="42"/>
        <v>4.9535603715171739E-3</v>
      </c>
      <c r="E90" s="16">
        <f t="shared" si="38"/>
        <v>4.9413318578344434E-3</v>
      </c>
      <c r="F90" s="17">
        <v>2889.46</v>
      </c>
      <c r="G90" s="16">
        <f t="shared" si="43"/>
        <v>2.3390073031996694E-2</v>
      </c>
      <c r="H90" s="16">
        <f t="shared" si="44"/>
        <v>2.3120717353531581E-2</v>
      </c>
      <c r="I90" s="17">
        <f t="shared" ca="1" si="39"/>
        <v>20.22</v>
      </c>
      <c r="J90" s="16">
        <f t="shared" ca="1" si="40"/>
        <v>0.60534124629080122</v>
      </c>
      <c r="K90" s="16">
        <f t="shared" ca="1" si="41"/>
        <v>0.47333634849411982</v>
      </c>
      <c r="L90" s="29">
        <f t="shared" si="29"/>
        <v>4.9535603715171739E-3</v>
      </c>
      <c r="M90" s="29">
        <f t="shared" ca="1" si="30"/>
        <v>-1.9751545049074976E-3</v>
      </c>
      <c r="N90" s="29">
        <f t="shared" ca="1" si="31"/>
        <v>-6.9287148764246714E-3</v>
      </c>
      <c r="O90" s="29">
        <f t="shared" ca="1" si="32"/>
        <v>4.8007089838788552E-5</v>
      </c>
      <c r="P90" s="33">
        <f t="shared" si="33"/>
        <v>4.9535603715171739E-3</v>
      </c>
      <c r="Q90" s="33">
        <f t="shared" ca="1" si="34"/>
        <v>-4.3965044427584928E-2</v>
      </c>
      <c r="R90" s="33">
        <f t="shared" ca="1" si="35"/>
        <v>-4.3012591068940953E-2</v>
      </c>
      <c r="S90" s="33">
        <f t="shared" ca="1" si="36"/>
        <v>-4.7966151440458127E-2</v>
      </c>
      <c r="T90" s="33">
        <f t="shared" ca="1" si="37"/>
        <v>2.3007516840089634E-3</v>
      </c>
    </row>
    <row r="91" spans="1:20" x14ac:dyDescent="0.25">
      <c r="A91" s="18">
        <v>41453</v>
      </c>
      <c r="B91" s="17">
        <v>31.29</v>
      </c>
      <c r="C91" s="17">
        <v>3.6669999999999998</v>
      </c>
      <c r="D91" s="16">
        <f t="shared" si="42"/>
        <v>-3.6044362292051768E-2</v>
      </c>
      <c r="E91" s="16">
        <f t="shared" si="38"/>
        <v>-3.6710004405654396E-2</v>
      </c>
      <c r="F91" s="17">
        <v>2850.66</v>
      </c>
      <c r="G91" s="16">
        <f t="shared" si="43"/>
        <v>-1.3428114595806839E-2</v>
      </c>
      <c r="H91" s="16">
        <f t="shared" si="44"/>
        <v>-1.3519087036743562E-2</v>
      </c>
      <c r="I91" s="17">
        <f t="shared" ca="1" si="39"/>
        <v>23.38</v>
      </c>
      <c r="J91" s="16">
        <f t="shared" ca="1" si="40"/>
        <v>0.33832335329341312</v>
      </c>
      <c r="K91" s="16">
        <f t="shared" ca="1" si="41"/>
        <v>0.29141760163686836</v>
      </c>
      <c r="L91" s="29">
        <f t="shared" si="29"/>
        <v>-3.6044362292051768E-2</v>
      </c>
      <c r="M91" s="29">
        <f t="shared" ca="1" si="30"/>
        <v>-6.871426728379261E-2</v>
      </c>
      <c r="N91" s="29">
        <f t="shared" ca="1" si="31"/>
        <v>-3.2669904991740842E-2</v>
      </c>
      <c r="O91" s="29">
        <f t="shared" ca="1" si="32"/>
        <v>1.0673226921693731E-3</v>
      </c>
      <c r="P91" s="33">
        <f t="shared" si="33"/>
        <v>-3.6044362292051768E-2</v>
      </c>
      <c r="Q91" s="33">
        <f t="shared" ca="1" si="34"/>
        <v>-4.1220880329743942E-2</v>
      </c>
      <c r="R91" s="33">
        <f t="shared" ca="1" si="35"/>
        <v>-4.0382854014516245E-2</v>
      </c>
      <c r="S91" s="33">
        <f t="shared" ca="1" si="36"/>
        <v>-4.338491722464477E-3</v>
      </c>
      <c r="T91" s="33">
        <f t="shared" ca="1" si="37"/>
        <v>1.8822510425892786E-5</v>
      </c>
    </row>
    <row r="92" spans="1:20" x14ac:dyDescent="0.25">
      <c r="A92" s="18">
        <v>41486</v>
      </c>
      <c r="B92" s="17">
        <v>34.85</v>
      </c>
      <c r="C92" s="17">
        <v>3.6669999999999998</v>
      </c>
      <c r="D92" s="16">
        <f t="shared" si="42"/>
        <v>0.11377436880792602</v>
      </c>
      <c r="E92" s="16">
        <f t="shared" si="38"/>
        <v>0.10775457952574227</v>
      </c>
      <c r="F92" s="17">
        <v>2995.72</v>
      </c>
      <c r="G92" s="16">
        <f t="shared" si="43"/>
        <v>5.0886461380873271E-2</v>
      </c>
      <c r="H92" s="16">
        <f t="shared" si="44"/>
        <v>4.963405692591992E-2</v>
      </c>
      <c r="I92" s="17">
        <f t="shared" ca="1" si="39"/>
        <v>24.15</v>
      </c>
      <c r="J92" s="16">
        <f t="shared" ca="1" si="40"/>
        <v>0.44306418219461707</v>
      </c>
      <c r="K92" s="16">
        <f t="shared" ca="1" si="41"/>
        <v>0.36676875710795126</v>
      </c>
      <c r="L92" s="29">
        <f t="shared" si="29"/>
        <v>0.11377436880792602</v>
      </c>
      <c r="M92" s="29">
        <f t="shared" ca="1" si="30"/>
        <v>4.7866640576877527E-2</v>
      </c>
      <c r="N92" s="29">
        <f t="shared" ca="1" si="31"/>
        <v>-6.5907728231048485E-2</v>
      </c>
      <c r="O92" s="29">
        <f t="shared" ca="1" si="32"/>
        <v>4.3438286405777455E-3</v>
      </c>
      <c r="P92" s="33">
        <f t="shared" si="33"/>
        <v>0.11377436880792602</v>
      </c>
      <c r="Q92" s="33">
        <f t="shared" ca="1" si="34"/>
        <v>-4.5950779771404771E-2</v>
      </c>
      <c r="R92" s="33">
        <f t="shared" ca="1" si="35"/>
        <v>-4.4911029268712266E-2</v>
      </c>
      <c r="S92" s="33">
        <f t="shared" ca="1" si="36"/>
        <v>-0.15868539807663828</v>
      </c>
      <c r="T92" s="33">
        <f t="shared" ca="1" si="37"/>
        <v>2.5181055562741157E-2</v>
      </c>
    </row>
    <row r="93" spans="1:20" x14ac:dyDescent="0.25">
      <c r="A93" s="18">
        <v>41516</v>
      </c>
      <c r="B93" s="17">
        <v>28.46</v>
      </c>
      <c r="C93" s="17">
        <v>3.6669999999999998</v>
      </c>
      <c r="D93" s="16">
        <f t="shared" si="42"/>
        <v>-0.18335724533715925</v>
      </c>
      <c r="E93" s="16">
        <f t="shared" si="38"/>
        <v>-0.20255354454482657</v>
      </c>
      <c r="F93" s="17">
        <v>2908.96</v>
      </c>
      <c r="G93" s="16">
        <f t="shared" si="43"/>
        <v>-2.8961318147223247E-2</v>
      </c>
      <c r="H93" s="16">
        <f t="shared" si="44"/>
        <v>-2.9388974354756296E-2</v>
      </c>
      <c r="I93" s="17">
        <f t="shared" ca="1" si="39"/>
        <v>26.71</v>
      </c>
      <c r="J93" s="16">
        <f t="shared" ca="1" si="40"/>
        <v>6.5518532384874595E-2</v>
      </c>
      <c r="K93" s="16">
        <f t="shared" ca="1" si="41"/>
        <v>6.3461565539836826E-2</v>
      </c>
      <c r="L93" s="29">
        <f t="shared" si="29"/>
        <v>-0.18335724533715925</v>
      </c>
      <c r="M93" s="29">
        <f t="shared" ca="1" si="30"/>
        <v>-9.6870792371749614E-2</v>
      </c>
      <c r="N93" s="29">
        <f t="shared" ca="1" si="31"/>
        <v>8.6486452965409633E-2</v>
      </c>
      <c r="O93" s="29">
        <f t="shared" ca="1" si="32"/>
        <v>7.4799065465380125E-3</v>
      </c>
      <c r="P93" s="33">
        <f t="shared" si="33"/>
        <v>-0.18335724533715925</v>
      </c>
      <c r="Q93" s="33">
        <f t="shared" ca="1" si="34"/>
        <v>-4.0032293880127648E-2</v>
      </c>
      <c r="R93" s="33">
        <f t="shared" ca="1" si="35"/>
        <v>-3.9241587965657021E-2</v>
      </c>
      <c r="S93" s="33">
        <f t="shared" ca="1" si="36"/>
        <v>0.14411565737150223</v>
      </c>
      <c r="T93" s="33">
        <f t="shared" ca="1" si="37"/>
        <v>2.0769322699620223E-2</v>
      </c>
    </row>
    <row r="94" spans="1:20" x14ac:dyDescent="0.25">
      <c r="A94" s="18">
        <v>41547</v>
      </c>
      <c r="B94" s="17">
        <v>30.71</v>
      </c>
      <c r="C94" s="17">
        <v>3.6669999999999998</v>
      </c>
      <c r="D94" s="16">
        <f t="shared" si="42"/>
        <v>7.9058327477161017E-2</v>
      </c>
      <c r="E94" s="16">
        <f t="shared" si="38"/>
        <v>7.6088741791024775E-2</v>
      </c>
      <c r="F94" s="17">
        <v>3000.18</v>
      </c>
      <c r="G94" s="16">
        <f t="shared" si="43"/>
        <v>3.135828612287539E-2</v>
      </c>
      <c r="H94" s="16">
        <f t="shared" si="44"/>
        <v>3.0876657879355927E-2</v>
      </c>
      <c r="I94" s="17">
        <f t="shared" ca="1" si="39"/>
        <v>32.01</v>
      </c>
      <c r="J94" s="16">
        <f t="shared" ca="1" si="40"/>
        <v>-4.0612308653545703E-2</v>
      </c>
      <c r="K94" s="16">
        <f t="shared" ca="1" si="41"/>
        <v>-4.1460019529040625E-2</v>
      </c>
      <c r="L94" s="29">
        <f t="shared" si="29"/>
        <v>7.9058327477161017E-2</v>
      </c>
      <c r="M94" s="29">
        <f t="shared" ca="1" si="30"/>
        <v>1.2468562211793564E-2</v>
      </c>
      <c r="N94" s="29">
        <f t="shared" ca="1" si="31"/>
        <v>-6.6589765265367445E-2</v>
      </c>
      <c r="O94" s="29">
        <f t="shared" ca="1" si="32"/>
        <v>4.4341968380967366E-3</v>
      </c>
      <c r="P94" s="33">
        <f t="shared" si="33"/>
        <v>7.9058327477161017E-2</v>
      </c>
      <c r="Q94" s="33">
        <f t="shared" ca="1" si="34"/>
        <v>-4.4545931085964746E-2</v>
      </c>
      <c r="R94" s="33">
        <f t="shared" ca="1" si="35"/>
        <v>-4.3568330860484394E-2</v>
      </c>
      <c r="S94" s="33">
        <f t="shared" ca="1" si="36"/>
        <v>-0.12262665833764541</v>
      </c>
      <c r="T94" s="33">
        <f t="shared" ca="1" si="37"/>
        <v>1.503729733505762E-2</v>
      </c>
    </row>
    <row r="95" spans="1:20" x14ac:dyDescent="0.25">
      <c r="A95" s="18">
        <v>41578</v>
      </c>
      <c r="B95" s="17">
        <v>33.950000000000003</v>
      </c>
      <c r="C95" s="17">
        <v>3.6669999999999998</v>
      </c>
      <c r="D95" s="16">
        <f t="shared" si="42"/>
        <v>0.10550309345490083</v>
      </c>
      <c r="E95" s="16">
        <f t="shared" si="38"/>
        <v>0.10030051955197426</v>
      </c>
      <c r="F95" s="17">
        <v>3138.09</v>
      </c>
      <c r="G95" s="16">
        <f t="shared" si="43"/>
        <v>4.5967241965482186E-2</v>
      </c>
      <c r="H95" s="16">
        <f t="shared" si="44"/>
        <v>4.4942047719712712E-2</v>
      </c>
      <c r="I95" s="17">
        <f t="shared" ca="1" si="39"/>
        <v>32.299999999999997</v>
      </c>
      <c r="J95" s="16">
        <f t="shared" ca="1" si="40"/>
        <v>5.1083591331269496E-2</v>
      </c>
      <c r="K95" s="16">
        <f t="shared" ca="1" si="41"/>
        <v>4.9821623776094413E-2</v>
      </c>
      <c r="L95" s="29">
        <f t="shared" si="29"/>
        <v>0.10550309345490083</v>
      </c>
      <c r="M95" s="29">
        <f t="shared" ca="1" si="30"/>
        <v>3.894973400160804E-2</v>
      </c>
      <c r="N95" s="29">
        <f t="shared" ca="1" si="31"/>
        <v>-6.6553359453292799E-2</v>
      </c>
      <c r="O95" s="29">
        <f t="shared" ca="1" si="32"/>
        <v>4.4293496545191983E-3</v>
      </c>
      <c r="P95" s="33">
        <f t="shared" si="33"/>
        <v>0.10550309345490083</v>
      </c>
      <c r="Q95" s="33">
        <f t="shared" ca="1" si="34"/>
        <v>-4.5599368419060579E-2</v>
      </c>
      <c r="R95" s="33">
        <f t="shared" ca="1" si="35"/>
        <v>-4.4575341183050954E-2</v>
      </c>
      <c r="S95" s="33">
        <f t="shared" ca="1" si="36"/>
        <v>-0.15007843463795179</v>
      </c>
      <c r="T95" s="33">
        <f t="shared" ca="1" si="37"/>
        <v>2.2523536543377968E-2</v>
      </c>
    </row>
    <row r="96" spans="1:20" x14ac:dyDescent="0.25">
      <c r="A96" s="18">
        <v>41607</v>
      </c>
      <c r="B96" s="17">
        <v>39.25</v>
      </c>
      <c r="C96" s="17">
        <v>3.6669999999999998</v>
      </c>
      <c r="D96" s="16">
        <f t="shared" si="42"/>
        <v>0.15611192930780549</v>
      </c>
      <c r="E96" s="16">
        <f t="shared" si="38"/>
        <v>0.14506259022371221</v>
      </c>
      <c r="F96" s="17">
        <v>3233.72</v>
      </c>
      <c r="G96" s="16">
        <f t="shared" si="43"/>
        <v>3.0473950715243836E-2</v>
      </c>
      <c r="H96" s="16">
        <f t="shared" si="44"/>
        <v>3.0018842732168531E-2</v>
      </c>
      <c r="I96" s="17">
        <f t="shared" ca="1" si="39"/>
        <v>32.46</v>
      </c>
      <c r="J96" s="16">
        <f t="shared" ca="1" si="40"/>
        <v>0.20918052988293279</v>
      </c>
      <c r="K96" s="16">
        <f t="shared" ca="1" si="41"/>
        <v>0.18994288214197225</v>
      </c>
      <c r="L96" s="29">
        <f t="shared" si="29"/>
        <v>0.15611192930780549</v>
      </c>
      <c r="M96" s="29">
        <f t="shared" ca="1" si="30"/>
        <v>1.0865556623878246E-2</v>
      </c>
      <c r="N96" s="29">
        <f t="shared" ca="1" si="31"/>
        <v>-0.14524637268392723</v>
      </c>
      <c r="O96" s="29">
        <f t="shared" ca="1" si="32"/>
        <v>2.1096508777838283E-2</v>
      </c>
      <c r="P96" s="33">
        <f t="shared" si="33"/>
        <v>0.15611192930780549</v>
      </c>
      <c r="Q96" s="33">
        <f t="shared" ca="1" si="34"/>
        <v>-4.4481684413017968E-2</v>
      </c>
      <c r="R96" s="33">
        <f t="shared" ca="1" si="35"/>
        <v>-4.3506881333898573E-2</v>
      </c>
      <c r="S96" s="33">
        <f t="shared" ca="1" si="36"/>
        <v>-0.19961881064170406</v>
      </c>
      <c r="T96" s="33">
        <f t="shared" ca="1" si="37"/>
        <v>3.9847669562008504E-2</v>
      </c>
    </row>
    <row r="97" spans="1:20" x14ac:dyDescent="0.25">
      <c r="A97" s="18">
        <v>41639</v>
      </c>
      <c r="B97" s="17">
        <v>37.83</v>
      </c>
      <c r="C97" s="17">
        <v>3.625</v>
      </c>
      <c r="D97" s="16">
        <f t="shared" si="42"/>
        <v>-3.6178343949044622E-2</v>
      </c>
      <c r="E97" s="16">
        <f t="shared" si="38"/>
        <v>-3.6849005583479595E-2</v>
      </c>
      <c r="F97" s="17">
        <v>3315.59</v>
      </c>
      <c r="G97" s="16">
        <f t="shared" si="43"/>
        <v>2.5317590886038577E-2</v>
      </c>
      <c r="H97" s="16">
        <f t="shared" si="44"/>
        <v>2.5002409365261748E-2</v>
      </c>
      <c r="I97" s="17">
        <f t="shared" ca="1" si="39"/>
        <v>31.29</v>
      </c>
      <c r="J97" s="16">
        <f t="shared" ca="1" si="40"/>
        <v>0.20901246404602114</v>
      </c>
      <c r="K97" s="16">
        <f t="shared" ca="1" si="41"/>
        <v>0.18980388096414716</v>
      </c>
      <c r="L97" s="29">
        <f t="shared" si="29"/>
        <v>-3.6178343949044622E-2</v>
      </c>
      <c r="M97" s="29">
        <f t="shared" ca="1" si="30"/>
        <v>1.5187934521362009E-3</v>
      </c>
      <c r="N97" s="29">
        <f t="shared" ca="1" si="31"/>
        <v>3.7697137401180823E-2</v>
      </c>
      <c r="O97" s="29">
        <f t="shared" ca="1" si="32"/>
        <v>1.421074168243506E-3</v>
      </c>
      <c r="P97" s="33">
        <f t="shared" si="33"/>
        <v>-3.6178343949044622E-2</v>
      </c>
      <c r="Q97" s="33">
        <f t="shared" ca="1" si="34"/>
        <v>-4.4105975083403456E-2</v>
      </c>
      <c r="R97" s="33">
        <f t="shared" ca="1" si="35"/>
        <v>-4.31474504289594E-2</v>
      </c>
      <c r="S97" s="33">
        <f t="shared" ca="1" si="36"/>
        <v>-6.9691064799147773E-3</v>
      </c>
      <c r="T97" s="33">
        <f t="shared" ca="1" si="37"/>
        <v>4.8568445128390141E-5</v>
      </c>
    </row>
    <row r="98" spans="1:20" x14ac:dyDescent="0.25">
      <c r="A98" s="18">
        <v>41670</v>
      </c>
      <c r="B98" s="17">
        <v>45.84</v>
      </c>
      <c r="C98" s="17">
        <v>3.8239999999999998</v>
      </c>
      <c r="D98" s="16">
        <f t="shared" si="42"/>
        <v>0.2117367168913562</v>
      </c>
      <c r="E98" s="16">
        <f t="shared" si="38"/>
        <v>0.19205463376154636</v>
      </c>
      <c r="F98" s="17">
        <v>3200.95</v>
      </c>
      <c r="G98" s="16">
        <f t="shared" si="43"/>
        <v>-3.4576048305128282E-2</v>
      </c>
      <c r="H98" s="16">
        <f t="shared" si="44"/>
        <v>-3.5187945938306826E-2</v>
      </c>
      <c r="I98" s="17">
        <f t="shared" ca="1" si="39"/>
        <v>34.85</v>
      </c>
      <c r="J98" s="16">
        <f t="shared" ca="1" si="40"/>
        <v>0.3153515064562411</v>
      </c>
      <c r="K98" s="16">
        <f t="shared" ca="1" si="41"/>
        <v>0.2741039351999513</v>
      </c>
      <c r="L98" s="29">
        <f t="shared" ref="L98:L129" si="45">IF(ROW()-3&lt;BetaMonths,"",D98)</f>
        <v>0.2117367168913562</v>
      </c>
      <c r="M98" s="29">
        <f t="shared" ref="M98:M129" ca="1" si="46">IF(ROW()-3&lt;BetaMonths,"",$X$2+$Z$2*G98)</f>
        <v>-0.10704842830047895</v>
      </c>
      <c r="N98" s="29">
        <f t="shared" ref="N98:N129" ca="1" si="47">IF(ROW()-3&lt;BetaMonths,"",M98-L98)</f>
        <v>-0.31878514519183515</v>
      </c>
      <c r="O98" s="29">
        <f t="shared" ref="O98:O129" ca="1" si="48">IF(ROW()-3&lt;BetaMonths,"",N98^2)</f>
        <v>0.10162396879497942</v>
      </c>
      <c r="P98" s="33">
        <f t="shared" ref="P98:P129" si="49">IF(ROW()-3&lt;BetaMonths,"",D98)</f>
        <v>0.2117367168913562</v>
      </c>
      <c r="Q98" s="33">
        <f t="shared" ref="Q98:Q129" ca="1" si="50">IF(ROW()-3&lt;BetaMonths,"",$X$4+$Z$4*H98)</f>
        <v>-3.9597975796589975E-2</v>
      </c>
      <c r="R98" s="33">
        <f t="shared" ref="R98:R129" ca="1" si="51">IF(ROW()-3&lt;BetaMonths,"",EXP(Q98)-1)</f>
        <v>-3.8824222585294166E-2</v>
      </c>
      <c r="S98" s="33">
        <f t="shared" ref="S98:S129" ca="1" si="52">IF(ROW()-3&lt;BetaMonths,"",R98-P98)</f>
        <v>-0.25056093947665037</v>
      </c>
      <c r="T98" s="33">
        <f t="shared" ref="T98:T129" ca="1" si="53">IF(ROW()-3&lt;BetaMonths,"",S98^2)</f>
        <v>6.2780784391421651E-2</v>
      </c>
    </row>
    <row r="99" spans="1:20" x14ac:dyDescent="0.25">
      <c r="A99" s="18">
        <v>41698</v>
      </c>
      <c r="B99" s="17">
        <v>44.96</v>
      </c>
      <c r="C99" s="17">
        <v>3.8890000000000002</v>
      </c>
      <c r="D99" s="16">
        <f t="shared" si="42"/>
        <v>-1.919720767888311E-2</v>
      </c>
      <c r="E99" s="16">
        <f t="shared" ref="E99:E130" si="54">LN(B99/B98)</f>
        <v>-1.9383866821048531E-2</v>
      </c>
      <c r="F99" s="17">
        <v>3347.38</v>
      </c>
      <c r="G99" s="16">
        <f t="shared" si="43"/>
        <v>4.5745794217341818E-2</v>
      </c>
      <c r="H99" s="16">
        <f t="shared" si="44"/>
        <v>4.4730309546132427E-2</v>
      </c>
      <c r="I99" s="17">
        <f t="shared" ref="I99:I130" ca="1" si="55">IF(ISERROR(OFFSET(B99,-Lag,0,1,1)),"",IF(OFFSET(B99,-Lag,0,1,1)=$B$1,"",OFFSET(B99,-Lag,0,1,1)))</f>
        <v>28.46</v>
      </c>
      <c r="J99" s="16">
        <f t="shared" ref="J99:J130" ca="1" si="56">IF(I99&lt;&gt;"",B99/I99-1,"")</f>
        <v>0.57976106816584672</v>
      </c>
      <c r="K99" s="16">
        <f t="shared" ref="K99:K130" ca="1" si="57">IF(I99="","",LN(B99/I99))</f>
        <v>0.45727361292372926</v>
      </c>
      <c r="L99" s="29">
        <f t="shared" si="45"/>
        <v>-1.919720767888311E-2</v>
      </c>
      <c r="M99" s="29">
        <f t="shared" ca="1" si="46"/>
        <v>3.8548322981946402E-2</v>
      </c>
      <c r="N99" s="29">
        <f t="shared" ca="1" si="47"/>
        <v>5.7745530660829512E-2</v>
      </c>
      <c r="O99" s="29">
        <f t="shared" ca="1" si="48"/>
        <v>3.3345463113008014E-3</v>
      </c>
      <c r="P99" s="33">
        <f t="shared" si="49"/>
        <v>-1.919720767888311E-2</v>
      </c>
      <c r="Q99" s="33">
        <f t="shared" ca="1" si="50"/>
        <v>-4.5583510138598918E-2</v>
      </c>
      <c r="R99" s="33">
        <f t="shared" ca="1" si="51"/>
        <v>-4.4560189670713291E-2</v>
      </c>
      <c r="S99" s="33">
        <f t="shared" ca="1" si="52"/>
        <v>-2.536298199183018E-2</v>
      </c>
      <c r="T99" s="33">
        <f t="shared" ca="1" si="53"/>
        <v>6.4328085551790205E-4</v>
      </c>
    </row>
    <row r="100" spans="1:20" x14ac:dyDescent="0.25">
      <c r="A100" s="18">
        <v>41729</v>
      </c>
      <c r="B100" s="17">
        <v>44.63</v>
      </c>
      <c r="C100" s="17">
        <v>4</v>
      </c>
      <c r="D100" s="16">
        <f t="shared" si="42"/>
        <v>-7.3398576512455627E-3</v>
      </c>
      <c r="E100" s="16">
        <f t="shared" si="54"/>
        <v>-7.3669269442571067E-3</v>
      </c>
      <c r="F100" s="17">
        <v>3375.51</v>
      </c>
      <c r="G100" s="16">
        <f t="shared" si="43"/>
        <v>8.4035872831886849E-3</v>
      </c>
      <c r="H100" s="16">
        <f t="shared" si="44"/>
        <v>8.3684737263202882E-3</v>
      </c>
      <c r="I100" s="17">
        <f t="shared" ca="1" si="55"/>
        <v>30.71</v>
      </c>
      <c r="J100" s="16">
        <f t="shared" ca="1" si="56"/>
        <v>0.45327254965809183</v>
      </c>
      <c r="K100" s="16">
        <f t="shared" ca="1" si="57"/>
        <v>0.37381794418844755</v>
      </c>
      <c r="L100" s="29">
        <f t="shared" si="45"/>
        <v>-7.3398576512455627E-3</v>
      </c>
      <c r="M100" s="29">
        <f t="shared" ca="1" si="46"/>
        <v>-2.9140662287630487E-2</v>
      </c>
      <c r="N100" s="29">
        <f t="shared" ca="1" si="47"/>
        <v>-2.1800804636384924E-2</v>
      </c>
      <c r="O100" s="29">
        <f t="shared" ca="1" si="48"/>
        <v>4.7527508279382241E-4</v>
      </c>
      <c r="P100" s="33">
        <f t="shared" si="49"/>
        <v>-7.3398576512455627E-3</v>
      </c>
      <c r="Q100" s="33">
        <f t="shared" ca="1" si="50"/>
        <v>-4.2860164693697987E-2</v>
      </c>
      <c r="R100" s="33">
        <f t="shared" ca="1" si="51"/>
        <v>-4.1954650734434606E-2</v>
      </c>
      <c r="S100" s="33">
        <f t="shared" ca="1" si="52"/>
        <v>-3.4614793083189044E-2</v>
      </c>
      <c r="T100" s="33">
        <f t="shared" ca="1" si="53"/>
        <v>1.1981839001919921E-3</v>
      </c>
    </row>
    <row r="101" spans="1:20" x14ac:dyDescent="0.25">
      <c r="A101" s="18">
        <v>41759</v>
      </c>
      <c r="B101" s="17">
        <v>40.869999999999997</v>
      </c>
      <c r="C101" s="17">
        <v>4.0529999999999999</v>
      </c>
      <c r="D101" s="16">
        <f t="shared" si="42"/>
        <v>-8.4248263499888121E-2</v>
      </c>
      <c r="E101" s="16">
        <f t="shared" si="54"/>
        <v>-8.8009981064992762E-2</v>
      </c>
      <c r="F101" s="17">
        <v>3400.46</v>
      </c>
      <c r="G101" s="16">
        <f t="shared" si="43"/>
        <v>7.3914756584929631E-3</v>
      </c>
      <c r="H101" s="16">
        <f t="shared" si="44"/>
        <v>7.3642925688685579E-3</v>
      </c>
      <c r="I101" s="17">
        <f t="shared" ca="1" si="55"/>
        <v>33.950000000000003</v>
      </c>
      <c r="J101" s="16">
        <f t="shared" ca="1" si="56"/>
        <v>0.20382916053019118</v>
      </c>
      <c r="K101" s="16">
        <f t="shared" ca="1" si="57"/>
        <v>0.18550744357148058</v>
      </c>
      <c r="L101" s="29">
        <f t="shared" si="45"/>
        <v>-8.4248263499888121E-2</v>
      </c>
      <c r="M101" s="29">
        <f t="shared" ca="1" si="46"/>
        <v>-3.097528360436199E-2</v>
      </c>
      <c r="N101" s="29">
        <f t="shared" ca="1" si="47"/>
        <v>5.3272979895526131E-2</v>
      </c>
      <c r="O101" s="29">
        <f t="shared" ca="1" si="48"/>
        <v>2.8380103869491313E-3</v>
      </c>
      <c r="P101" s="33">
        <f t="shared" si="49"/>
        <v>-8.4248263499888121E-2</v>
      </c>
      <c r="Q101" s="33">
        <f t="shared" ca="1" si="50"/>
        <v>-4.2784955834757166E-2</v>
      </c>
      <c r="R101" s="33">
        <f t="shared" ca="1" si="51"/>
        <v>-4.1882594527304251E-2</v>
      </c>
      <c r="S101" s="33">
        <f t="shared" ca="1" si="52"/>
        <v>4.236566897258387E-2</v>
      </c>
      <c r="T101" s="33">
        <f t="shared" ca="1" si="53"/>
        <v>1.7948499074945557E-3</v>
      </c>
    </row>
    <row r="102" spans="1:20" x14ac:dyDescent="0.25">
      <c r="A102" s="18">
        <v>41789</v>
      </c>
      <c r="B102" s="17">
        <v>44.37</v>
      </c>
      <c r="C102" s="17">
        <v>4.0529999999999999</v>
      </c>
      <c r="D102" s="16">
        <f t="shared" si="42"/>
        <v>8.5637386836310281E-2</v>
      </c>
      <c r="E102" s="16">
        <f t="shared" si="54"/>
        <v>8.2167267814632211E-2</v>
      </c>
      <c r="F102" s="17">
        <v>3480.29</v>
      </c>
      <c r="G102" s="16">
        <f t="shared" si="43"/>
        <v>2.3476235568129056E-2</v>
      </c>
      <c r="H102" s="16">
        <f t="shared" si="44"/>
        <v>2.3204907059347964E-2</v>
      </c>
      <c r="I102" s="17">
        <f t="shared" ca="1" si="55"/>
        <v>39.25</v>
      </c>
      <c r="J102" s="16">
        <f t="shared" ca="1" si="56"/>
        <v>0.13044585987261148</v>
      </c>
      <c r="K102" s="16">
        <f t="shared" ca="1" si="57"/>
        <v>0.12261212116240069</v>
      </c>
      <c r="L102" s="29">
        <f t="shared" si="45"/>
        <v>8.5637386836310281E-2</v>
      </c>
      <c r="M102" s="29">
        <f t="shared" ca="1" si="46"/>
        <v>-1.8189705212094537E-3</v>
      </c>
      <c r="N102" s="29">
        <f t="shared" ca="1" si="47"/>
        <v>-8.7456357357519734E-2</v>
      </c>
      <c r="O102" s="29">
        <f t="shared" ca="1" si="48"/>
        <v>7.648614442246196E-3</v>
      </c>
      <c r="P102" s="33">
        <f t="shared" si="49"/>
        <v>8.5637386836310281E-2</v>
      </c>
      <c r="Q102" s="33">
        <f t="shared" ca="1" si="50"/>
        <v>-4.3971349875224552E-2</v>
      </c>
      <c r="R102" s="33">
        <f t="shared" ca="1" si="51"/>
        <v>-4.3018625283915535E-2</v>
      </c>
      <c r="S102" s="33">
        <f t="shared" ca="1" si="52"/>
        <v>-0.12865601212022582</v>
      </c>
      <c r="T102" s="33">
        <f t="shared" ca="1" si="53"/>
        <v>1.6552369454679691E-2</v>
      </c>
    </row>
    <row r="103" spans="1:20" x14ac:dyDescent="0.25">
      <c r="A103" s="18">
        <v>41820</v>
      </c>
      <c r="B103" s="17">
        <v>41.07</v>
      </c>
      <c r="C103" s="17">
        <v>3.9470000000000001</v>
      </c>
      <c r="D103" s="16">
        <f t="shared" ref="D103:D134" si="58">B103/B102-1</f>
        <v>-7.4374577417173682E-2</v>
      </c>
      <c r="E103" s="16">
        <f t="shared" si="54"/>
        <v>-7.7285637422350825E-2</v>
      </c>
      <c r="F103" s="17">
        <v>3552.18</v>
      </c>
      <c r="G103" s="16">
        <f t="shared" si="43"/>
        <v>2.0656324616626698E-2</v>
      </c>
      <c r="H103" s="16">
        <f t="shared" si="44"/>
        <v>2.0445875873943586E-2</v>
      </c>
      <c r="I103" s="17">
        <f t="shared" ca="1" si="55"/>
        <v>37.83</v>
      </c>
      <c r="J103" s="16">
        <f t="shared" ca="1" si="56"/>
        <v>8.5646312450436302E-2</v>
      </c>
      <c r="K103" s="16">
        <f t="shared" ca="1" si="57"/>
        <v>8.2175489323529458E-2</v>
      </c>
      <c r="L103" s="29">
        <f t="shared" si="45"/>
        <v>-7.4374577417173682E-2</v>
      </c>
      <c r="M103" s="29">
        <f t="shared" ca="1" si="46"/>
        <v>-6.9305299744132146E-3</v>
      </c>
      <c r="N103" s="29">
        <f t="shared" ca="1" si="47"/>
        <v>6.7444047442760474E-2</v>
      </c>
      <c r="O103" s="29">
        <f t="shared" ca="1" si="48"/>
        <v>4.5486995354613253E-3</v>
      </c>
      <c r="P103" s="33">
        <f t="shared" si="49"/>
        <v>-7.4374577417173682E-2</v>
      </c>
      <c r="Q103" s="33">
        <f t="shared" ca="1" si="50"/>
        <v>-4.376471028066875E-2</v>
      </c>
      <c r="R103" s="33">
        <f t="shared" ca="1" si="51"/>
        <v>-4.2820854607724335E-2</v>
      </c>
      <c r="S103" s="33">
        <f t="shared" ca="1" si="52"/>
        <v>3.1553722809449347E-2</v>
      </c>
      <c r="T103" s="33">
        <f t="shared" ca="1" si="53"/>
        <v>9.9563742313556408E-4</v>
      </c>
    </row>
    <row r="104" spans="1:20" x14ac:dyDescent="0.25">
      <c r="A104" s="18">
        <v>41851</v>
      </c>
      <c r="B104" s="17">
        <v>46.39</v>
      </c>
      <c r="C104" s="17">
        <v>4.0529999999999999</v>
      </c>
      <c r="D104" s="16">
        <f t="shared" si="58"/>
        <v>0.12953494034575108</v>
      </c>
      <c r="E104" s="16">
        <f t="shared" si="54"/>
        <v>0.12180599079518503</v>
      </c>
      <c r="F104" s="17">
        <v>3503.19</v>
      </c>
      <c r="G104" s="16">
        <f t="shared" si="43"/>
        <v>-1.3791530834586063E-2</v>
      </c>
      <c r="H104" s="16">
        <f t="shared" si="44"/>
        <v>-1.3887517553651649E-2</v>
      </c>
      <c r="I104" s="17">
        <f t="shared" ca="1" si="55"/>
        <v>45.84</v>
      </c>
      <c r="J104" s="16">
        <f t="shared" ca="1" si="56"/>
        <v>1.1998254799301833E-2</v>
      </c>
      <c r="K104" s="16">
        <f t="shared" ca="1" si="57"/>
        <v>1.1926846357168097E-2</v>
      </c>
      <c r="L104" s="29">
        <f t="shared" si="45"/>
        <v>0.12953494034575108</v>
      </c>
      <c r="M104" s="29">
        <f t="shared" ca="1" si="46"/>
        <v>-6.9373019897874269E-2</v>
      </c>
      <c r="N104" s="29">
        <f t="shared" ca="1" si="47"/>
        <v>-0.19890796024362534</v>
      </c>
      <c r="O104" s="29">
        <f t="shared" ca="1" si="48"/>
        <v>3.9564376648279637E-2</v>
      </c>
      <c r="P104" s="33">
        <f t="shared" si="49"/>
        <v>0.12953494034575108</v>
      </c>
      <c r="Q104" s="33">
        <f t="shared" ca="1" si="50"/>
        <v>-4.1193286465260416E-2</v>
      </c>
      <c r="R104" s="33">
        <f t="shared" ca="1" si="51"/>
        <v>-4.035637410369397E-2</v>
      </c>
      <c r="S104" s="33">
        <f t="shared" ca="1" si="52"/>
        <v>-0.16989131444944505</v>
      </c>
      <c r="T104" s="33">
        <f t="shared" ca="1" si="53"/>
        <v>2.8863058725360217E-2</v>
      </c>
    </row>
    <row r="105" spans="1:20" x14ac:dyDescent="0.25">
      <c r="A105" s="18">
        <v>41880</v>
      </c>
      <c r="B105" s="17">
        <v>47.61</v>
      </c>
      <c r="C105" s="17">
        <v>4.0529999999999999</v>
      </c>
      <c r="D105" s="16">
        <f t="shared" si="58"/>
        <v>2.6298771286915157E-2</v>
      </c>
      <c r="E105" s="16">
        <f t="shared" si="54"/>
        <v>2.5958904442774967E-2</v>
      </c>
      <c r="F105" s="17">
        <v>3643.34</v>
      </c>
      <c r="G105" s="16">
        <f t="shared" si="43"/>
        <v>4.0006394172168891E-2</v>
      </c>
      <c r="H105" s="16">
        <f t="shared" si="44"/>
        <v>3.9226861376851017E-2</v>
      </c>
      <c r="I105" s="17">
        <f t="shared" ca="1" si="55"/>
        <v>44.96</v>
      </c>
      <c r="J105" s="16">
        <f t="shared" ca="1" si="56"/>
        <v>5.8941281138789936E-2</v>
      </c>
      <c r="K105" s="16">
        <f t="shared" ca="1" si="57"/>
        <v>5.726961762099167E-2</v>
      </c>
      <c r="L105" s="29">
        <f t="shared" si="45"/>
        <v>2.6298771286915157E-2</v>
      </c>
      <c r="M105" s="29">
        <f t="shared" ca="1" si="46"/>
        <v>2.8144702065834908E-2</v>
      </c>
      <c r="N105" s="29">
        <f t="shared" ca="1" si="47"/>
        <v>1.8459307789197507E-3</v>
      </c>
      <c r="O105" s="29">
        <f t="shared" ca="1" si="48"/>
        <v>3.4074604405632774E-6</v>
      </c>
      <c r="P105" s="33">
        <f t="shared" si="49"/>
        <v>2.6298771286915157E-2</v>
      </c>
      <c r="Q105" s="33">
        <f t="shared" ca="1" si="50"/>
        <v>-4.5171325490460365E-2</v>
      </c>
      <c r="R105" s="33">
        <f t="shared" ca="1" si="51"/>
        <v>-4.4166290874733671E-2</v>
      </c>
      <c r="S105" s="33">
        <f t="shared" ca="1" si="52"/>
        <v>-7.0465062161648828E-2</v>
      </c>
      <c r="T105" s="33">
        <f t="shared" ca="1" si="53"/>
        <v>4.9653249854450339E-3</v>
      </c>
    </row>
    <row r="106" spans="1:20" x14ac:dyDescent="0.25">
      <c r="A106" s="18">
        <v>41912</v>
      </c>
      <c r="B106" s="17">
        <v>46.79</v>
      </c>
      <c r="C106" s="17">
        <v>4.0999999999999996</v>
      </c>
      <c r="D106" s="16">
        <f t="shared" si="58"/>
        <v>-1.7223272421760139E-2</v>
      </c>
      <c r="E106" s="16">
        <f t="shared" si="54"/>
        <v>-1.7373318328302481E-2</v>
      </c>
      <c r="F106" s="17">
        <v>3592.25</v>
      </c>
      <c r="G106" s="16">
        <f t="shared" si="43"/>
        <v>-1.4022847167708741E-2</v>
      </c>
      <c r="H106" s="16">
        <f t="shared" si="44"/>
        <v>-1.4122096217650924E-2</v>
      </c>
      <c r="I106" s="17">
        <f t="shared" ca="1" si="55"/>
        <v>44.63</v>
      </c>
      <c r="J106" s="16">
        <f t="shared" ca="1" si="56"/>
        <v>4.8397938606318469E-2</v>
      </c>
      <c r="K106" s="16">
        <f t="shared" ca="1" si="57"/>
        <v>4.7263226236946239E-2</v>
      </c>
      <c r="L106" s="29">
        <f t="shared" si="45"/>
        <v>-1.7223272421760139E-2</v>
      </c>
      <c r="M106" s="29">
        <f t="shared" ca="1" si="46"/>
        <v>-6.9792319375619735E-2</v>
      </c>
      <c r="N106" s="29">
        <f t="shared" ca="1" si="47"/>
        <v>-5.2569046953859597E-2</v>
      </c>
      <c r="O106" s="29">
        <f t="shared" ca="1" si="48"/>
        <v>2.7635046976370948E-3</v>
      </c>
      <c r="P106" s="33">
        <f t="shared" si="49"/>
        <v>-1.7223272421760139E-2</v>
      </c>
      <c r="Q106" s="33">
        <f t="shared" ca="1" si="50"/>
        <v>-4.1175717530093359E-2</v>
      </c>
      <c r="R106" s="33">
        <f t="shared" ca="1" si="51"/>
        <v>-4.0339514038940871E-2</v>
      </c>
      <c r="S106" s="33">
        <f t="shared" ca="1" si="52"/>
        <v>-2.3116241617180733E-2</v>
      </c>
      <c r="T106" s="33">
        <f t="shared" ca="1" si="53"/>
        <v>5.3436062650387851E-4</v>
      </c>
    </row>
    <row r="107" spans="1:20" x14ac:dyDescent="0.25">
      <c r="A107" s="18">
        <v>41943</v>
      </c>
      <c r="B107" s="17">
        <v>52.81</v>
      </c>
      <c r="C107" s="17">
        <v>4.1500000000000004</v>
      </c>
      <c r="D107" s="16">
        <f t="shared" si="58"/>
        <v>0.1286599700790767</v>
      </c>
      <c r="E107" s="16">
        <f t="shared" si="54"/>
        <v>0.12103106184071685</v>
      </c>
      <c r="F107" s="17">
        <v>3679.99</v>
      </c>
      <c r="G107" s="16">
        <f t="shared" ref="G107:G138" si="59">F107/F106-1</f>
        <v>2.4424803396200012E-2</v>
      </c>
      <c r="H107" s="16">
        <f t="shared" ref="H107:H138" si="60">LN(F107/F106)</f>
        <v>2.413128765866401E-2</v>
      </c>
      <c r="I107" s="17">
        <f t="shared" ca="1" si="55"/>
        <v>40.869999999999997</v>
      </c>
      <c r="J107" s="16">
        <f t="shared" ca="1" si="56"/>
        <v>0.29214582823586999</v>
      </c>
      <c r="K107" s="16">
        <f t="shared" ca="1" si="57"/>
        <v>0.25630426914265597</v>
      </c>
      <c r="L107" s="29">
        <f t="shared" si="45"/>
        <v>0.1286599700790767</v>
      </c>
      <c r="M107" s="29">
        <f t="shared" ca="1" si="46"/>
        <v>-9.9532946062672045E-5</v>
      </c>
      <c r="N107" s="29">
        <f t="shared" ca="1" si="47"/>
        <v>-0.12875950302513939</v>
      </c>
      <c r="O107" s="29">
        <f t="shared" ca="1" si="48"/>
        <v>1.6579009619280879E-2</v>
      </c>
      <c r="P107" s="33">
        <f t="shared" si="49"/>
        <v>0.1286599700790767</v>
      </c>
      <c r="Q107" s="33">
        <f t="shared" ca="1" si="50"/>
        <v>-4.404073180626604E-2</v>
      </c>
      <c r="R107" s="33">
        <f t="shared" ca="1" si="51"/>
        <v>-4.3085020196333756E-2</v>
      </c>
      <c r="S107" s="33">
        <f t="shared" ca="1" si="52"/>
        <v>-0.17174499027541046</v>
      </c>
      <c r="T107" s="33">
        <f t="shared" ca="1" si="53"/>
        <v>2.9496341684700833E-2</v>
      </c>
    </row>
    <row r="108" spans="1:20" x14ac:dyDescent="0.25">
      <c r="A108" s="18">
        <v>41971</v>
      </c>
      <c r="B108" s="17">
        <v>61.23</v>
      </c>
      <c r="C108" s="17">
        <v>4.2110000000000003</v>
      </c>
      <c r="D108" s="16">
        <f t="shared" si="58"/>
        <v>0.15943950009467889</v>
      </c>
      <c r="E108" s="16">
        <f t="shared" si="54"/>
        <v>0.1479366987710212</v>
      </c>
      <c r="F108" s="17">
        <v>3778.96</v>
      </c>
      <c r="G108" s="16">
        <f t="shared" si="59"/>
        <v>2.6894094820909986E-2</v>
      </c>
      <c r="H108" s="16">
        <f t="shared" si="60"/>
        <v>2.6538804714692946E-2</v>
      </c>
      <c r="I108" s="17">
        <f t="shared" ca="1" si="55"/>
        <v>44.37</v>
      </c>
      <c r="J108" s="16">
        <f t="shared" ca="1" si="56"/>
        <v>0.37998647734956048</v>
      </c>
      <c r="K108" s="16">
        <f t="shared" ca="1" si="57"/>
        <v>0.32207370009904496</v>
      </c>
      <c r="L108" s="29">
        <f t="shared" si="45"/>
        <v>0.15943950009467889</v>
      </c>
      <c r="M108" s="29">
        <f t="shared" ca="1" si="46"/>
        <v>4.3764700702619078E-3</v>
      </c>
      <c r="N108" s="29">
        <f t="shared" ca="1" si="47"/>
        <v>-0.15506303002441699</v>
      </c>
      <c r="O108" s="29">
        <f t="shared" ca="1" si="48"/>
        <v>2.4044543280353246E-2</v>
      </c>
      <c r="P108" s="33">
        <f t="shared" si="49"/>
        <v>0.15943950009467889</v>
      </c>
      <c r="Q108" s="33">
        <f t="shared" ca="1" si="50"/>
        <v>-4.4221044501162626E-2</v>
      </c>
      <c r="R108" s="33">
        <f t="shared" ca="1" si="51"/>
        <v>-4.3257548560134529E-2</v>
      </c>
      <c r="S108" s="33">
        <f t="shared" ca="1" si="52"/>
        <v>-0.20269704865481342</v>
      </c>
      <c r="T108" s="33">
        <f t="shared" ca="1" si="53"/>
        <v>4.1086093533371795E-2</v>
      </c>
    </row>
    <row r="109" spans="1:20" x14ac:dyDescent="0.25">
      <c r="A109" s="18">
        <v>42004</v>
      </c>
      <c r="B109" s="17">
        <v>66.89</v>
      </c>
      <c r="C109" s="17">
        <v>4.4210000000000003</v>
      </c>
      <c r="D109" s="16">
        <f t="shared" si="58"/>
        <v>9.2438347215417327E-2</v>
      </c>
      <c r="E109" s="16">
        <f t="shared" si="54"/>
        <v>8.8412213640453596E-2</v>
      </c>
      <c r="F109" s="17">
        <v>3769.44</v>
      </c>
      <c r="G109" s="16">
        <f t="shared" si="59"/>
        <v>-2.5192116349471716E-3</v>
      </c>
      <c r="H109" s="16">
        <f t="shared" si="60"/>
        <v>-2.5223901879987518E-3</v>
      </c>
      <c r="I109" s="17">
        <f t="shared" ca="1" si="55"/>
        <v>41.07</v>
      </c>
      <c r="J109" s="16">
        <f t="shared" ca="1" si="56"/>
        <v>0.62868273679084496</v>
      </c>
      <c r="K109" s="16">
        <f t="shared" ca="1" si="57"/>
        <v>0.4877715511618495</v>
      </c>
      <c r="L109" s="29">
        <f t="shared" si="45"/>
        <v>9.2438347215417327E-2</v>
      </c>
      <c r="M109" s="29">
        <f t="shared" ca="1" si="46"/>
        <v>-4.8940059157129304E-2</v>
      </c>
      <c r="N109" s="29">
        <f t="shared" ca="1" si="47"/>
        <v>-0.14137840637254662</v>
      </c>
      <c r="O109" s="29">
        <f t="shared" ca="1" si="48"/>
        <v>1.998785378844093E-2</v>
      </c>
      <c r="P109" s="33">
        <f t="shared" si="49"/>
        <v>9.2438347215417327E-2</v>
      </c>
      <c r="Q109" s="33">
        <f t="shared" ca="1" si="50"/>
        <v>-4.204448572800791E-2</v>
      </c>
      <c r="R109" s="33">
        <f t="shared" ca="1" si="51"/>
        <v>-4.1172874498990986E-2</v>
      </c>
      <c r="S109" s="33">
        <f t="shared" ca="1" si="52"/>
        <v>-0.13361122171440831</v>
      </c>
      <c r="T109" s="33">
        <f t="shared" ca="1" si="53"/>
        <v>1.7851958568016777E-2</v>
      </c>
    </row>
    <row r="110" spans="1:20" x14ac:dyDescent="0.25">
      <c r="A110" s="18">
        <v>42034</v>
      </c>
      <c r="B110" s="17">
        <v>69.37</v>
      </c>
      <c r="C110" s="17">
        <v>4.55</v>
      </c>
      <c r="D110" s="16">
        <f t="shared" si="58"/>
        <v>3.7075796083121615E-2</v>
      </c>
      <c r="E110" s="16">
        <f t="shared" si="54"/>
        <v>3.6405018266893324E-2</v>
      </c>
      <c r="F110" s="17">
        <v>3656.28</v>
      </c>
      <c r="G110" s="16">
        <f t="shared" si="59"/>
        <v>-3.0020374379218118E-2</v>
      </c>
      <c r="H110" s="16">
        <f t="shared" si="60"/>
        <v>-3.0480212219964307E-2</v>
      </c>
      <c r="I110" s="17">
        <f t="shared" ca="1" si="55"/>
        <v>46.39</v>
      </c>
      <c r="J110" s="16">
        <f t="shared" ca="1" si="56"/>
        <v>0.49536538046992895</v>
      </c>
      <c r="K110" s="16">
        <f t="shared" ca="1" si="57"/>
        <v>0.40237057863355769</v>
      </c>
      <c r="L110" s="29">
        <f t="shared" si="45"/>
        <v>3.7075796083121615E-2</v>
      </c>
      <c r="M110" s="29">
        <f t="shared" ca="1" si="46"/>
        <v>-9.8790508627769558E-2</v>
      </c>
      <c r="N110" s="29">
        <f t="shared" ca="1" si="47"/>
        <v>-0.13586630471089117</v>
      </c>
      <c r="O110" s="29">
        <f t="shared" ca="1" si="48"/>
        <v>1.845965275579273E-2</v>
      </c>
      <c r="P110" s="33">
        <f t="shared" si="49"/>
        <v>3.7075796083121615E-2</v>
      </c>
      <c r="Q110" s="33">
        <f t="shared" ca="1" si="50"/>
        <v>-3.9950564847406521E-2</v>
      </c>
      <c r="R110" s="33">
        <f t="shared" ca="1" si="51"/>
        <v>-3.9163062901117596E-2</v>
      </c>
      <c r="S110" s="33">
        <f t="shared" ca="1" si="52"/>
        <v>-7.6238858984239211E-2</v>
      </c>
      <c r="T110" s="33">
        <f t="shared" ca="1" si="53"/>
        <v>5.812363619218712E-3</v>
      </c>
    </row>
    <row r="111" spans="1:20" x14ac:dyDescent="0.25">
      <c r="A111" s="18">
        <v>42062</v>
      </c>
      <c r="B111" s="17">
        <v>65.180000000000007</v>
      </c>
      <c r="C111" s="17">
        <v>4.55</v>
      </c>
      <c r="D111" s="16">
        <f t="shared" si="58"/>
        <v>-6.0400749603574999E-2</v>
      </c>
      <c r="E111" s="16">
        <f t="shared" si="54"/>
        <v>-6.2301823987794408E-2</v>
      </c>
      <c r="F111" s="17">
        <v>3866.42</v>
      </c>
      <c r="G111" s="16">
        <f t="shared" si="59"/>
        <v>5.747371645497612E-2</v>
      </c>
      <c r="H111" s="16">
        <f t="shared" si="60"/>
        <v>5.5882777213321633E-2</v>
      </c>
      <c r="I111" s="17">
        <f t="shared" ca="1" si="55"/>
        <v>47.61</v>
      </c>
      <c r="J111" s="16">
        <f t="shared" ca="1" si="56"/>
        <v>0.36904011762234834</v>
      </c>
      <c r="K111" s="16">
        <f t="shared" ca="1" si="57"/>
        <v>0.31410985020298815</v>
      </c>
      <c r="L111" s="29">
        <f t="shared" si="45"/>
        <v>-6.0400749603574999E-2</v>
      </c>
      <c r="M111" s="29">
        <f t="shared" ca="1" si="46"/>
        <v>5.9807140303209667E-2</v>
      </c>
      <c r="N111" s="29">
        <f t="shared" ca="1" si="47"/>
        <v>0.12020788990678466</v>
      </c>
      <c r="O111" s="29">
        <f t="shared" ca="1" si="48"/>
        <v>1.4449936795841662E-2</v>
      </c>
      <c r="P111" s="33">
        <f t="shared" si="49"/>
        <v>-6.0400749603574999E-2</v>
      </c>
      <c r="Q111" s="33">
        <f t="shared" ca="1" si="50"/>
        <v>-4.641878210262599E-2</v>
      </c>
      <c r="R111" s="33">
        <f t="shared" ca="1" si="51"/>
        <v>-4.5357908555107684E-2</v>
      </c>
      <c r="S111" s="33">
        <f t="shared" ca="1" si="52"/>
        <v>1.5042841048467315E-2</v>
      </c>
      <c r="T111" s="33">
        <f t="shared" ca="1" si="53"/>
        <v>2.2628706680945322E-4</v>
      </c>
    </row>
    <row r="112" spans="1:20" x14ac:dyDescent="0.25">
      <c r="A112" s="18">
        <v>42094</v>
      </c>
      <c r="B112" s="17">
        <v>67.25</v>
      </c>
      <c r="C112" s="17">
        <v>4.5259999999999998</v>
      </c>
      <c r="D112" s="16">
        <f t="shared" si="58"/>
        <v>3.1758208039275759E-2</v>
      </c>
      <c r="E112" s="16">
        <f t="shared" si="54"/>
        <v>3.1264345072532916E-2</v>
      </c>
      <c r="F112" s="17">
        <v>3805.27</v>
      </c>
      <c r="G112" s="16">
        <f t="shared" si="59"/>
        <v>-1.581566410271007E-2</v>
      </c>
      <c r="H112" s="16">
        <f t="shared" si="60"/>
        <v>-1.5942066245608684E-2</v>
      </c>
      <c r="I112" s="17">
        <f t="shared" ca="1" si="55"/>
        <v>46.79</v>
      </c>
      <c r="J112" s="16">
        <f t="shared" ca="1" si="56"/>
        <v>0.43727292156443687</v>
      </c>
      <c r="K112" s="16">
        <f t="shared" ca="1" si="57"/>
        <v>0.36274751360382357</v>
      </c>
      <c r="L112" s="29">
        <f t="shared" si="45"/>
        <v>3.1758208039275759E-2</v>
      </c>
      <c r="M112" s="29">
        <f t="shared" ca="1" si="46"/>
        <v>-7.3042099425265461E-2</v>
      </c>
      <c r="N112" s="29">
        <f t="shared" ca="1" si="47"/>
        <v>-0.10480030746454122</v>
      </c>
      <c r="O112" s="29">
        <f t="shared" ca="1" si="48"/>
        <v>1.0983104444662373E-2</v>
      </c>
      <c r="P112" s="33">
        <f t="shared" si="49"/>
        <v>3.1758208039275759E-2</v>
      </c>
      <c r="Q112" s="33">
        <f t="shared" ca="1" si="50"/>
        <v>-4.1039409585960501E-2</v>
      </c>
      <c r="R112" s="33">
        <f t="shared" ca="1" si="51"/>
        <v>-4.0208695775452163E-2</v>
      </c>
      <c r="S112" s="33">
        <f t="shared" ca="1" si="52"/>
        <v>-7.1966903814727923E-2</v>
      </c>
      <c r="T112" s="33">
        <f t="shared" ca="1" si="53"/>
        <v>5.1792352446783001E-3</v>
      </c>
    </row>
    <row r="113" spans="1:20" x14ac:dyDescent="0.25">
      <c r="A113" s="18">
        <v>42124</v>
      </c>
      <c r="B113" s="17">
        <v>59.74</v>
      </c>
      <c r="C113" s="17">
        <v>4.4210000000000003</v>
      </c>
      <c r="D113" s="16">
        <f t="shared" si="58"/>
        <v>-0.11167286245353159</v>
      </c>
      <c r="E113" s="16">
        <f t="shared" si="54"/>
        <v>-0.11841520569398473</v>
      </c>
      <c r="F113" s="17">
        <v>3841.78</v>
      </c>
      <c r="G113" s="16">
        <f t="shared" si="59"/>
        <v>9.5945885574479917E-3</v>
      </c>
      <c r="H113" s="16">
        <f t="shared" si="60"/>
        <v>9.5488528037669974E-3</v>
      </c>
      <c r="I113" s="17">
        <f t="shared" ca="1" si="55"/>
        <v>52.81</v>
      </c>
      <c r="J113" s="16">
        <f t="shared" ca="1" si="56"/>
        <v>0.13122514675250896</v>
      </c>
      <c r="K113" s="16">
        <f t="shared" ca="1" si="57"/>
        <v>0.12330124606912192</v>
      </c>
      <c r="L113" s="29">
        <f t="shared" si="45"/>
        <v>-0.11167286245353159</v>
      </c>
      <c r="M113" s="29">
        <f t="shared" ca="1" si="46"/>
        <v>-2.6981773611030799E-2</v>
      </c>
      <c r="N113" s="29">
        <f t="shared" ca="1" si="47"/>
        <v>8.4691088842500789E-2</v>
      </c>
      <c r="O113" s="29">
        <f t="shared" ca="1" si="48"/>
        <v>7.172580529328362E-3</v>
      </c>
      <c r="P113" s="33">
        <f t="shared" si="49"/>
        <v>-0.11167286245353159</v>
      </c>
      <c r="Q113" s="33">
        <f t="shared" ca="1" si="50"/>
        <v>-4.2948570020638857E-2</v>
      </c>
      <c r="R113" s="33">
        <f t="shared" ca="1" si="51"/>
        <v>-4.2039343303068355E-2</v>
      </c>
      <c r="S113" s="33">
        <f t="shared" ca="1" si="52"/>
        <v>6.963351915046323E-2</v>
      </c>
      <c r="T113" s="33">
        <f t="shared" ca="1" si="53"/>
        <v>4.8488269892779292E-3</v>
      </c>
    </row>
    <row r="114" spans="1:20" x14ac:dyDescent="0.25">
      <c r="A114" s="18">
        <v>42153</v>
      </c>
      <c r="B114" s="17">
        <v>54.59</v>
      </c>
      <c r="C114" s="17">
        <v>4.4119999999999999</v>
      </c>
      <c r="D114" s="16">
        <f t="shared" si="58"/>
        <v>-8.6206896551724088E-2</v>
      </c>
      <c r="E114" s="16">
        <f t="shared" si="54"/>
        <v>-9.015109699429745E-2</v>
      </c>
      <c r="F114" s="17">
        <v>3891.18</v>
      </c>
      <c r="G114" s="16">
        <f t="shared" si="59"/>
        <v>1.2858622825877575E-2</v>
      </c>
      <c r="H114" s="16">
        <f t="shared" si="60"/>
        <v>1.277665266976292E-2</v>
      </c>
      <c r="I114" s="17">
        <f t="shared" ca="1" si="55"/>
        <v>61.23</v>
      </c>
      <c r="J114" s="16">
        <f t="shared" ca="1" si="56"/>
        <v>-0.10844357341172617</v>
      </c>
      <c r="K114" s="16">
        <f t="shared" ca="1" si="57"/>
        <v>-0.11478654969619675</v>
      </c>
      <c r="L114" s="29">
        <f t="shared" si="45"/>
        <v>-8.6206896551724088E-2</v>
      </c>
      <c r="M114" s="29">
        <f t="shared" ca="1" si="46"/>
        <v>-2.1065166488567089E-2</v>
      </c>
      <c r="N114" s="29">
        <f t="shared" ca="1" si="47"/>
        <v>6.5141730063157002E-2</v>
      </c>
      <c r="O114" s="29">
        <f t="shared" ca="1" si="48"/>
        <v>4.2434449956212129E-3</v>
      </c>
      <c r="P114" s="33">
        <f t="shared" si="49"/>
        <v>-8.6206896551724088E-2</v>
      </c>
      <c r="Q114" s="33">
        <f t="shared" ca="1" si="50"/>
        <v>-4.319031837750599E-2</v>
      </c>
      <c r="R114" s="33">
        <f t="shared" ca="1" si="51"/>
        <v>-4.2270900727327088E-2</v>
      </c>
      <c r="S114" s="33">
        <f t="shared" ca="1" si="52"/>
        <v>4.3935995824397001E-2</v>
      </c>
      <c r="T114" s="33">
        <f t="shared" ca="1" si="53"/>
        <v>1.9303717290814306E-3</v>
      </c>
    </row>
    <row r="115" spans="1:20" x14ac:dyDescent="0.25">
      <c r="A115" s="18">
        <v>42185</v>
      </c>
      <c r="B115" s="17">
        <v>53.01</v>
      </c>
      <c r="C115" s="17">
        <v>4.4119999999999999</v>
      </c>
      <c r="D115" s="16">
        <f t="shared" si="58"/>
        <v>-2.8943029858948588E-2</v>
      </c>
      <c r="E115" s="16">
        <f t="shared" si="54"/>
        <v>-2.9370140793951581E-2</v>
      </c>
      <c r="F115" s="17">
        <v>3815.85</v>
      </c>
      <c r="G115" s="16">
        <f t="shared" si="59"/>
        <v>-1.9359166114135018E-2</v>
      </c>
      <c r="H115" s="16">
        <f t="shared" si="60"/>
        <v>-1.9549008896462827E-2</v>
      </c>
      <c r="I115" s="17">
        <f t="shared" ca="1" si="55"/>
        <v>66.89</v>
      </c>
      <c r="J115" s="16">
        <f t="shared" ca="1" si="56"/>
        <v>-0.20750485872327706</v>
      </c>
      <c r="K115" s="16">
        <f t="shared" ca="1" si="57"/>
        <v>-0.23256890413060199</v>
      </c>
      <c r="L115" s="29">
        <f t="shared" si="45"/>
        <v>-2.8943029858948588E-2</v>
      </c>
      <c r="M115" s="29">
        <f t="shared" ca="1" si="46"/>
        <v>-7.946528849593304E-2</v>
      </c>
      <c r="N115" s="29">
        <f t="shared" ca="1" si="47"/>
        <v>-5.0522258636984452E-2</v>
      </c>
      <c r="O115" s="29">
        <f t="shared" ca="1" si="48"/>
        <v>2.5524986177823498E-3</v>
      </c>
      <c r="P115" s="33">
        <f t="shared" si="49"/>
        <v>-2.8943029858948588E-2</v>
      </c>
      <c r="Q115" s="33">
        <f t="shared" ca="1" si="50"/>
        <v>-4.0769265061715382E-2</v>
      </c>
      <c r="R115" s="33">
        <f t="shared" ca="1" si="51"/>
        <v>-3.9949378385188417E-2</v>
      </c>
      <c r="S115" s="33">
        <f t="shared" ca="1" si="52"/>
        <v>-1.1006348526239829E-2</v>
      </c>
      <c r="T115" s="33">
        <f t="shared" ca="1" si="53"/>
        <v>1.2113970788106165E-4</v>
      </c>
    </row>
    <row r="116" spans="1:20" x14ac:dyDescent="0.25">
      <c r="A116" s="18">
        <v>42216</v>
      </c>
      <c r="B116" s="17">
        <v>56.39</v>
      </c>
      <c r="C116" s="17">
        <v>4.6470000000000002</v>
      </c>
      <c r="D116" s="16">
        <f t="shared" si="58"/>
        <v>6.37615544236938E-2</v>
      </c>
      <c r="E116" s="16">
        <f t="shared" si="54"/>
        <v>6.1811262819376177E-2</v>
      </c>
      <c r="F116" s="17">
        <v>3895.8</v>
      </c>
      <c r="G116" s="16">
        <f t="shared" si="59"/>
        <v>2.0952081449742588E-2</v>
      </c>
      <c r="H116" s="16">
        <f t="shared" si="60"/>
        <v>2.0735605123006217E-2</v>
      </c>
      <c r="I116" s="17">
        <f t="shared" ca="1" si="55"/>
        <v>69.37</v>
      </c>
      <c r="J116" s="16">
        <f t="shared" ca="1" si="56"/>
        <v>-0.18711258469078862</v>
      </c>
      <c r="K116" s="16">
        <f t="shared" ca="1" si="57"/>
        <v>-0.2071626595781193</v>
      </c>
      <c r="L116" s="29">
        <f t="shared" si="45"/>
        <v>6.37615544236938E-2</v>
      </c>
      <c r="M116" s="29">
        <f t="shared" ca="1" si="46"/>
        <v>-6.3944213305009989E-3</v>
      </c>
      <c r="N116" s="29">
        <f t="shared" ca="1" si="47"/>
        <v>-7.0155975754194799E-2</v>
      </c>
      <c r="O116" s="29">
        <f t="shared" ca="1" si="48"/>
        <v>4.9218609340231688E-3</v>
      </c>
      <c r="P116" s="33">
        <f t="shared" si="49"/>
        <v>6.37615544236938E-2</v>
      </c>
      <c r="Q116" s="33">
        <f t="shared" ca="1" si="50"/>
        <v>-4.3786409757961352E-2</v>
      </c>
      <c r="R116" s="33">
        <f t="shared" ca="1" si="51"/>
        <v>-4.2841624669504141E-2</v>
      </c>
      <c r="S116" s="33">
        <f t="shared" ca="1" si="52"/>
        <v>-0.10660317909319794</v>
      </c>
      <c r="T116" s="33">
        <f t="shared" ca="1" si="53"/>
        <v>1.1364237792776434E-2</v>
      </c>
    </row>
    <row r="117" spans="1:20" x14ac:dyDescent="0.25">
      <c r="A117" s="18">
        <v>42247</v>
      </c>
      <c r="B117" s="17">
        <v>56.97</v>
      </c>
      <c r="C117" s="17">
        <v>4.6470000000000002</v>
      </c>
      <c r="D117" s="16">
        <f t="shared" si="58"/>
        <v>1.0285511615534704E-2</v>
      </c>
      <c r="E117" s="16">
        <f t="shared" si="54"/>
        <v>1.0232975673213483E-2</v>
      </c>
      <c r="F117" s="17">
        <v>3660.75</v>
      </c>
      <c r="G117" s="16">
        <f t="shared" si="59"/>
        <v>-6.0334206068073382E-2</v>
      </c>
      <c r="H117" s="16">
        <f t="shared" si="60"/>
        <v>-6.2231005307129585E-2</v>
      </c>
      <c r="I117" s="17">
        <f t="shared" ca="1" si="55"/>
        <v>65.180000000000007</v>
      </c>
      <c r="J117" s="16">
        <f t="shared" ca="1" si="56"/>
        <v>-0.12595888309297343</v>
      </c>
      <c r="K117" s="16">
        <f t="shared" ca="1" si="57"/>
        <v>-0.13462785991711143</v>
      </c>
      <c r="L117" s="29">
        <f t="shared" si="45"/>
        <v>1.0285511615534704E-2</v>
      </c>
      <c r="M117" s="29">
        <f t="shared" ca="1" si="46"/>
        <v>-0.15373939020484315</v>
      </c>
      <c r="N117" s="29">
        <f t="shared" ca="1" si="47"/>
        <v>-0.16402490182037785</v>
      </c>
      <c r="O117" s="29">
        <f t="shared" ca="1" si="48"/>
        <v>2.6904168417184592E-2</v>
      </c>
      <c r="P117" s="33">
        <f t="shared" si="49"/>
        <v>1.0285511615534704E-2</v>
      </c>
      <c r="Q117" s="33">
        <f t="shared" ca="1" si="50"/>
        <v>-3.7572566713472644E-2</v>
      </c>
      <c r="R117" s="33">
        <f t="shared" ca="1" si="51"/>
        <v>-3.6875475596512608E-2</v>
      </c>
      <c r="S117" s="33">
        <f t="shared" ca="1" si="52"/>
        <v>-4.7160987212047312E-2</v>
      </c>
      <c r="T117" s="33">
        <f t="shared" ca="1" si="53"/>
        <v>2.22415871481489E-3</v>
      </c>
    </row>
    <row r="118" spans="1:20" x14ac:dyDescent="0.25">
      <c r="A118" s="18">
        <v>42277</v>
      </c>
      <c r="B118" s="17">
        <v>53.05</v>
      </c>
      <c r="C118" s="17">
        <v>4.6470000000000002</v>
      </c>
      <c r="D118" s="16">
        <f t="shared" si="58"/>
        <v>-6.8808144637528601E-2</v>
      </c>
      <c r="E118" s="16">
        <f t="shared" si="54"/>
        <v>-7.1289948432312136E-2</v>
      </c>
      <c r="F118" s="17">
        <v>3570.17</v>
      </c>
      <c r="G118" s="16">
        <f t="shared" si="59"/>
        <v>-2.4743563477429453E-2</v>
      </c>
      <c r="H118" s="16">
        <f t="shared" si="60"/>
        <v>-2.5054830747813575E-2</v>
      </c>
      <c r="I118" s="17">
        <f t="shared" ca="1" si="55"/>
        <v>67.25</v>
      </c>
      <c r="J118" s="16">
        <f t="shared" ca="1" si="56"/>
        <v>-0.21115241635687731</v>
      </c>
      <c r="K118" s="16">
        <f t="shared" ca="1" si="57"/>
        <v>-0.23718215342195634</v>
      </c>
      <c r="L118" s="29">
        <f t="shared" si="45"/>
        <v>-6.8808144637528601E-2</v>
      </c>
      <c r="M118" s="29">
        <f t="shared" ca="1" si="46"/>
        <v>-8.9225407774696036E-2</v>
      </c>
      <c r="N118" s="29">
        <f t="shared" ca="1" si="47"/>
        <v>-2.0417263137167435E-2</v>
      </c>
      <c r="O118" s="29">
        <f t="shared" ca="1" si="48"/>
        <v>4.168646340123362E-4</v>
      </c>
      <c r="P118" s="33">
        <f t="shared" si="49"/>
        <v>-6.8808144637528601E-2</v>
      </c>
      <c r="Q118" s="33">
        <f t="shared" ca="1" si="50"/>
        <v>-4.0356902634977224E-2</v>
      </c>
      <c r="R118" s="33">
        <f t="shared" ca="1" si="51"/>
        <v>-3.9553407945013053E-2</v>
      </c>
      <c r="S118" s="33">
        <f t="shared" ca="1" si="52"/>
        <v>2.9254736692515548E-2</v>
      </c>
      <c r="T118" s="33">
        <f t="shared" ca="1" si="53"/>
        <v>8.5583961894841558E-4</v>
      </c>
    </row>
    <row r="119" spans="1:20" x14ac:dyDescent="0.25">
      <c r="A119" s="18">
        <v>42307</v>
      </c>
      <c r="B119" s="17">
        <v>60.31</v>
      </c>
      <c r="C119" s="17">
        <v>4.75</v>
      </c>
      <c r="D119" s="16">
        <f t="shared" si="58"/>
        <v>0.136852026390198</v>
      </c>
      <c r="E119" s="16">
        <f t="shared" si="54"/>
        <v>0.12826306240290333</v>
      </c>
      <c r="F119" s="17">
        <v>3871.33</v>
      </c>
      <c r="G119" s="16">
        <f t="shared" si="59"/>
        <v>8.4354526535150853E-2</v>
      </c>
      <c r="H119" s="16">
        <f t="shared" si="60"/>
        <v>8.0984903546170092E-2</v>
      </c>
      <c r="I119" s="17">
        <f t="shared" ca="1" si="55"/>
        <v>59.74</v>
      </c>
      <c r="J119" s="16">
        <f t="shared" ca="1" si="56"/>
        <v>9.5413458319384414E-3</v>
      </c>
      <c r="K119" s="16">
        <f t="shared" ca="1" si="57"/>
        <v>9.4961146749317129E-3</v>
      </c>
      <c r="L119" s="29">
        <f t="shared" si="45"/>
        <v>0.136852026390198</v>
      </c>
      <c r="M119" s="29">
        <f t="shared" ca="1" si="46"/>
        <v>0.10853309698701502</v>
      </c>
      <c r="N119" s="29">
        <f t="shared" ca="1" si="47"/>
        <v>-2.831892940318298E-2</v>
      </c>
      <c r="O119" s="29">
        <f t="shared" ca="1" si="48"/>
        <v>8.0196176254246148E-4</v>
      </c>
      <c r="P119" s="33">
        <f t="shared" si="49"/>
        <v>0.136852026390198</v>
      </c>
      <c r="Q119" s="33">
        <f t="shared" ca="1" si="50"/>
        <v>-4.8298823631459993E-2</v>
      </c>
      <c r="R119" s="33">
        <f t="shared" ca="1" si="51"/>
        <v>-4.7150989270946519E-2</v>
      </c>
      <c r="S119" s="33">
        <f t="shared" ca="1" si="52"/>
        <v>-0.18400301566114452</v>
      </c>
      <c r="T119" s="33">
        <f t="shared" ca="1" si="53"/>
        <v>3.3857109772395394E-2</v>
      </c>
    </row>
    <row r="120" spans="1:20" x14ac:dyDescent="0.25">
      <c r="A120" s="18">
        <v>42338</v>
      </c>
      <c r="B120" s="17">
        <v>55.73</v>
      </c>
      <c r="C120" s="17">
        <v>4.75</v>
      </c>
      <c r="D120" s="16">
        <f t="shared" si="58"/>
        <v>-7.5940971646493161E-2</v>
      </c>
      <c r="E120" s="16">
        <f t="shared" si="54"/>
        <v>-7.8979325881450471E-2</v>
      </c>
      <c r="F120" s="17">
        <v>3882.84</v>
      </c>
      <c r="G120" s="16">
        <f t="shared" si="59"/>
        <v>2.9731384304618746E-3</v>
      </c>
      <c r="H120" s="16">
        <f t="shared" si="60"/>
        <v>2.9687273953145029E-3</v>
      </c>
      <c r="I120" s="17">
        <f t="shared" ca="1" si="55"/>
        <v>54.59</v>
      </c>
      <c r="J120" s="16">
        <f t="shared" ca="1" si="56"/>
        <v>2.0882945594431046E-2</v>
      </c>
      <c r="K120" s="16">
        <f t="shared" ca="1" si="57"/>
        <v>2.0667885787778586E-2</v>
      </c>
      <c r="L120" s="29">
        <f t="shared" si="45"/>
        <v>-7.5940971646493161E-2</v>
      </c>
      <c r="M120" s="29">
        <f t="shared" ca="1" si="46"/>
        <v>-3.898425758042038E-2</v>
      </c>
      <c r="N120" s="29">
        <f t="shared" ca="1" si="47"/>
        <v>3.6956714066072781E-2</v>
      </c>
      <c r="O120" s="29">
        <f t="shared" ca="1" si="48"/>
        <v>1.3657987145614617E-3</v>
      </c>
      <c r="P120" s="33">
        <f t="shared" si="49"/>
        <v>-7.5940971646493161E-2</v>
      </c>
      <c r="Q120" s="33">
        <f t="shared" ca="1" si="50"/>
        <v>-4.2455746868177949E-2</v>
      </c>
      <c r="R120" s="33">
        <f t="shared" ca="1" si="51"/>
        <v>-4.1567121761004522E-2</v>
      </c>
      <c r="S120" s="33">
        <f t="shared" ca="1" si="52"/>
        <v>3.4373849885488639E-2</v>
      </c>
      <c r="T120" s="33">
        <f t="shared" ca="1" si="53"/>
        <v>1.1815615559501074E-3</v>
      </c>
    </row>
    <row r="121" spans="1:20" x14ac:dyDescent="0.25">
      <c r="A121" s="18">
        <v>42369</v>
      </c>
      <c r="B121" s="17">
        <v>57.3</v>
      </c>
      <c r="C121" s="17">
        <v>4.75</v>
      </c>
      <c r="D121" s="16">
        <f t="shared" si="58"/>
        <v>2.8171541360129115E-2</v>
      </c>
      <c r="E121" s="16">
        <f t="shared" si="54"/>
        <v>2.7782022139248814E-2</v>
      </c>
      <c r="F121" s="17">
        <v>3821.6</v>
      </c>
      <c r="G121" s="16">
        <f t="shared" si="59"/>
        <v>-1.5771960729775159E-2</v>
      </c>
      <c r="H121" s="16">
        <f t="shared" si="60"/>
        <v>-1.589766155328564E-2</v>
      </c>
      <c r="I121" s="17">
        <f t="shared" ca="1" si="55"/>
        <v>53.01</v>
      </c>
      <c r="J121" s="16">
        <f t="shared" ca="1" si="56"/>
        <v>8.0928126768534225E-2</v>
      </c>
      <c r="K121" s="16">
        <f t="shared" ca="1" si="57"/>
        <v>7.782004872097914E-2</v>
      </c>
      <c r="L121" s="29">
        <f t="shared" si="45"/>
        <v>2.8171541360129115E-2</v>
      </c>
      <c r="M121" s="29">
        <f t="shared" ca="1" si="46"/>
        <v>-7.2962879764466124E-2</v>
      </c>
      <c r="N121" s="29">
        <f t="shared" ca="1" si="47"/>
        <v>-0.10113442112459524</v>
      </c>
      <c r="O121" s="29">
        <f t="shared" ca="1" si="48"/>
        <v>1.0228171136206976E-2</v>
      </c>
      <c r="P121" s="33">
        <f t="shared" si="49"/>
        <v>2.8171541360129115E-2</v>
      </c>
      <c r="Q121" s="33">
        <f t="shared" ca="1" si="50"/>
        <v>-4.1042735306839107E-2</v>
      </c>
      <c r="R121" s="33">
        <f t="shared" ca="1" si="51"/>
        <v>-4.02118877681239E-2</v>
      </c>
      <c r="S121" s="33">
        <f t="shared" ca="1" si="52"/>
        <v>-6.8383429128253015E-2</v>
      </c>
      <c r="T121" s="33">
        <f t="shared" ca="1" si="53"/>
        <v>4.6762933793388032E-3</v>
      </c>
    </row>
    <row r="122" spans="1:20" x14ac:dyDescent="0.25">
      <c r="A122" s="18">
        <v>42398</v>
      </c>
      <c r="B122" s="17">
        <v>48.28</v>
      </c>
      <c r="C122" s="17">
        <v>4.7329999999999997</v>
      </c>
      <c r="D122" s="16">
        <f t="shared" si="58"/>
        <v>-0.15741710296684108</v>
      </c>
      <c r="E122" s="16">
        <f t="shared" si="54"/>
        <v>-0.17128322749136302</v>
      </c>
      <c r="F122" s="17">
        <v>3631.96</v>
      </c>
      <c r="G122" s="16">
        <f t="shared" si="59"/>
        <v>-4.9623194473518928E-2</v>
      </c>
      <c r="H122" s="16">
        <f t="shared" si="60"/>
        <v>-5.0896735631073095E-2</v>
      </c>
      <c r="I122" s="17">
        <f t="shared" ca="1" si="55"/>
        <v>56.39</v>
      </c>
      <c r="J122" s="16">
        <f t="shared" ca="1" si="56"/>
        <v>-0.14381982621032097</v>
      </c>
      <c r="K122" s="16">
        <f t="shared" ca="1" si="57"/>
        <v>-0.15527444158975998</v>
      </c>
      <c r="L122" s="29">
        <f t="shared" si="45"/>
        <v>-0.15741710296684108</v>
      </c>
      <c r="M122" s="29">
        <f t="shared" ca="1" si="46"/>
        <v>-0.13432389322244698</v>
      </c>
      <c r="N122" s="29">
        <f t="shared" ca="1" si="47"/>
        <v>2.3093209744394105E-2</v>
      </c>
      <c r="O122" s="29">
        <f t="shared" ca="1" si="48"/>
        <v>5.3329633629857888E-4</v>
      </c>
      <c r="P122" s="33">
        <f t="shared" si="49"/>
        <v>-0.15741710296684108</v>
      </c>
      <c r="Q122" s="33">
        <f t="shared" ca="1" si="50"/>
        <v>-3.8421454867704638E-2</v>
      </c>
      <c r="R122" s="33">
        <f t="shared" ca="1" si="51"/>
        <v>-3.7692713675390954E-2</v>
      </c>
      <c r="S122" s="33">
        <f t="shared" ca="1" si="52"/>
        <v>0.11972438929145013</v>
      </c>
      <c r="T122" s="33">
        <f t="shared" ca="1" si="53"/>
        <v>1.4333929391210698E-2</v>
      </c>
    </row>
    <row r="123" spans="1:20" x14ac:dyDescent="0.25">
      <c r="A123" s="18">
        <v>42429</v>
      </c>
      <c r="B123" s="17">
        <v>57.26</v>
      </c>
      <c r="C123" s="17">
        <v>4.7329999999999997</v>
      </c>
      <c r="D123" s="16">
        <f t="shared" si="58"/>
        <v>0.1859983429991714</v>
      </c>
      <c r="E123" s="16">
        <f t="shared" si="54"/>
        <v>0.17058490344063815</v>
      </c>
      <c r="F123" s="17">
        <v>3627.06</v>
      </c>
      <c r="G123" s="16">
        <f t="shared" si="59"/>
        <v>-1.3491338010330756E-3</v>
      </c>
      <c r="H123" s="16">
        <f t="shared" si="60"/>
        <v>-1.350044701416128E-3</v>
      </c>
      <c r="I123" s="17">
        <f t="shared" ca="1" si="55"/>
        <v>56.97</v>
      </c>
      <c r="J123" s="16">
        <f t="shared" ca="1" si="56"/>
        <v>5.0903984553274384E-3</v>
      </c>
      <c r="K123" s="16">
        <f t="shared" ca="1" si="57"/>
        <v>5.0774861776648628E-3</v>
      </c>
      <c r="L123" s="29">
        <f t="shared" si="45"/>
        <v>0.1859983429991714</v>
      </c>
      <c r="M123" s="29">
        <f t="shared" ca="1" si="46"/>
        <v>-4.681909770983915E-2</v>
      </c>
      <c r="N123" s="29">
        <f t="shared" ca="1" si="47"/>
        <v>-0.23281744070901056</v>
      </c>
      <c r="O123" s="29">
        <f t="shared" ca="1" si="48"/>
        <v>5.4203960698293648E-2</v>
      </c>
      <c r="P123" s="33">
        <f t="shared" si="49"/>
        <v>0.1859983429991714</v>
      </c>
      <c r="Q123" s="33">
        <f t="shared" ca="1" si="50"/>
        <v>-4.2132289373471694E-2</v>
      </c>
      <c r="R123" s="33">
        <f t="shared" ca="1" si="51"/>
        <v>-4.1257059320058409E-2</v>
      </c>
      <c r="S123" s="33">
        <f t="shared" ca="1" si="52"/>
        <v>-0.2272554023192298</v>
      </c>
      <c r="T123" s="33">
        <f t="shared" ca="1" si="53"/>
        <v>5.1645017883274996E-2</v>
      </c>
    </row>
    <row r="124" spans="1:20" x14ac:dyDescent="0.25">
      <c r="A124" s="18">
        <v>42460</v>
      </c>
      <c r="B124" s="17">
        <v>59.86</v>
      </c>
      <c r="C124" s="17">
        <v>4.4710000000000001</v>
      </c>
      <c r="D124" s="16">
        <f t="shared" si="58"/>
        <v>4.5406915822563843E-2</v>
      </c>
      <c r="E124" s="16">
        <f t="shared" si="54"/>
        <v>4.4406202754583977E-2</v>
      </c>
      <c r="F124" s="17">
        <v>3873.11</v>
      </c>
      <c r="G124" s="16">
        <f t="shared" si="59"/>
        <v>6.7837311762143582E-2</v>
      </c>
      <c r="H124" s="16">
        <f t="shared" si="60"/>
        <v>6.5635399123912128E-2</v>
      </c>
      <c r="I124" s="17">
        <f t="shared" ca="1" si="55"/>
        <v>53.05</v>
      </c>
      <c r="J124" s="16">
        <f t="shared" ca="1" si="56"/>
        <v>0.12836946277097083</v>
      </c>
      <c r="K124" s="16">
        <f t="shared" ca="1" si="57"/>
        <v>0.12077363736456077</v>
      </c>
      <c r="L124" s="29">
        <f t="shared" si="45"/>
        <v>4.5406915822563843E-2</v>
      </c>
      <c r="M124" s="29">
        <f t="shared" ca="1" si="46"/>
        <v>7.8592887255008653E-2</v>
      </c>
      <c r="N124" s="29">
        <f t="shared" ca="1" si="47"/>
        <v>3.3185971432444811E-2</v>
      </c>
      <c r="O124" s="29">
        <f t="shared" ca="1" si="48"/>
        <v>1.1013086999150431E-3</v>
      </c>
      <c r="P124" s="33">
        <f t="shared" si="49"/>
        <v>4.5406915822563843E-2</v>
      </c>
      <c r="Q124" s="33">
        <f t="shared" ca="1" si="50"/>
        <v>-4.7149211627352472E-2</v>
      </c>
      <c r="R124" s="33">
        <f t="shared" ca="1" si="51"/>
        <v>-4.6054952722434761E-2</v>
      </c>
      <c r="S124" s="33">
        <f t="shared" ca="1" si="52"/>
        <v>-9.1461868544998604E-2</v>
      </c>
      <c r="T124" s="33">
        <f t="shared" ca="1" si="53"/>
        <v>8.3652733977426057E-3</v>
      </c>
    </row>
    <row r="125" spans="1:20" x14ac:dyDescent="0.25">
      <c r="A125" s="18">
        <v>42489</v>
      </c>
      <c r="B125" s="17">
        <v>45.81</v>
      </c>
      <c r="C125" s="17">
        <v>4.3529999999999998</v>
      </c>
      <c r="D125" s="16">
        <f t="shared" si="58"/>
        <v>-0.23471433344470427</v>
      </c>
      <c r="E125" s="16">
        <f t="shared" si="54"/>
        <v>-0.26750609452590207</v>
      </c>
      <c r="F125" s="17">
        <v>3888.13</v>
      </c>
      <c r="G125" s="16">
        <f t="shared" si="59"/>
        <v>3.8780205054853578E-3</v>
      </c>
      <c r="H125" s="16">
        <f t="shared" si="60"/>
        <v>3.870520368168959E-3</v>
      </c>
      <c r="I125" s="17">
        <f t="shared" ca="1" si="55"/>
        <v>60.31</v>
      </c>
      <c r="J125" s="16">
        <f t="shared" ca="1" si="56"/>
        <v>-0.24042447355330787</v>
      </c>
      <c r="K125" s="16">
        <f t="shared" ca="1" si="57"/>
        <v>-0.27499551956424462</v>
      </c>
      <c r="L125" s="29">
        <f t="shared" si="45"/>
        <v>-0.23471433344470427</v>
      </c>
      <c r="M125" s="29">
        <f t="shared" ca="1" si="46"/>
        <v>-3.7344007727084877E-2</v>
      </c>
      <c r="N125" s="29">
        <f t="shared" ca="1" si="47"/>
        <v>0.19737032571761939</v>
      </c>
      <c r="O125" s="29">
        <f t="shared" ca="1" si="48"/>
        <v>3.8955045473879173E-2</v>
      </c>
      <c r="P125" s="33">
        <f t="shared" si="49"/>
        <v>-0.23471433344470427</v>
      </c>
      <c r="Q125" s="33">
        <f t="shared" ca="1" si="50"/>
        <v>-4.252328729152282E-2</v>
      </c>
      <c r="R125" s="33">
        <f t="shared" ca="1" si="51"/>
        <v>-4.1631852537351799E-2</v>
      </c>
      <c r="S125" s="33">
        <f t="shared" ca="1" si="52"/>
        <v>0.19308248090735247</v>
      </c>
      <c r="T125" s="33">
        <f t="shared" ca="1" si="53"/>
        <v>3.728084443333813E-2</v>
      </c>
    </row>
    <row r="126" spans="1:20" x14ac:dyDescent="0.25">
      <c r="A126" s="18">
        <v>42521</v>
      </c>
      <c r="B126" s="17">
        <v>45.09</v>
      </c>
      <c r="C126" s="17">
        <v>4.3529999999999998</v>
      </c>
      <c r="D126" s="16">
        <f t="shared" si="58"/>
        <v>-1.5717092337917404E-2</v>
      </c>
      <c r="E126" s="16">
        <f t="shared" si="54"/>
        <v>-1.5841915465657861E-2</v>
      </c>
      <c r="F126" s="17">
        <v>3957.95</v>
      </c>
      <c r="G126" s="16">
        <f t="shared" si="59"/>
        <v>1.7957218508640294E-2</v>
      </c>
      <c r="H126" s="16">
        <f t="shared" si="60"/>
        <v>1.7797892204625843E-2</v>
      </c>
      <c r="I126" s="17">
        <f t="shared" ca="1" si="55"/>
        <v>55.73</v>
      </c>
      <c r="J126" s="16">
        <f t="shared" ca="1" si="56"/>
        <v>-0.19092050959985629</v>
      </c>
      <c r="K126" s="16">
        <f t="shared" ca="1" si="57"/>
        <v>-0.21185810914845199</v>
      </c>
      <c r="L126" s="29">
        <f t="shared" si="45"/>
        <v>-1.5717092337917404E-2</v>
      </c>
      <c r="M126" s="29">
        <f t="shared" ca="1" si="46"/>
        <v>-1.18231104773995E-2</v>
      </c>
      <c r="N126" s="29">
        <f t="shared" ca="1" si="47"/>
        <v>3.8939818605179047E-3</v>
      </c>
      <c r="O126" s="29">
        <f t="shared" ca="1" si="48"/>
        <v>1.5163094730042482E-5</v>
      </c>
      <c r="P126" s="33">
        <f t="shared" si="49"/>
        <v>-1.5717092337917404E-2</v>
      </c>
      <c r="Q126" s="33">
        <f t="shared" ca="1" si="50"/>
        <v>-4.3566387668473268E-2</v>
      </c>
      <c r="R126" s="33">
        <f t="shared" ca="1" si="51"/>
        <v>-4.2631005514209286E-2</v>
      </c>
      <c r="S126" s="33">
        <f t="shared" ca="1" si="52"/>
        <v>-2.6913913176291882E-2</v>
      </c>
      <c r="T126" s="33">
        <f t="shared" ca="1" si="53"/>
        <v>7.2435872246097779E-4</v>
      </c>
    </row>
    <row r="127" spans="1:20" x14ac:dyDescent="0.25">
      <c r="A127" s="18">
        <v>42551</v>
      </c>
      <c r="B127" s="17">
        <v>41.04</v>
      </c>
      <c r="C127" s="17">
        <v>4.4379999999999997</v>
      </c>
      <c r="D127" s="16">
        <f t="shared" si="58"/>
        <v>-8.9820359281437168E-2</v>
      </c>
      <c r="E127" s="16">
        <f t="shared" si="54"/>
        <v>-9.4113291570478763E-2</v>
      </c>
      <c r="F127" s="17">
        <v>3968.21</v>
      </c>
      <c r="G127" s="16">
        <f t="shared" si="59"/>
        <v>2.5922510390481435E-3</v>
      </c>
      <c r="H127" s="16">
        <f t="shared" si="60"/>
        <v>2.5888969514976249E-3</v>
      </c>
      <c r="I127" s="17">
        <f t="shared" ca="1" si="55"/>
        <v>57.3</v>
      </c>
      <c r="J127" s="16">
        <f t="shared" ca="1" si="56"/>
        <v>-0.28376963350785334</v>
      </c>
      <c r="K127" s="16">
        <f t="shared" ca="1" si="57"/>
        <v>-0.33375342285817972</v>
      </c>
      <c r="L127" s="29">
        <f t="shared" si="45"/>
        <v>-8.9820359281437168E-2</v>
      </c>
      <c r="M127" s="29">
        <f t="shared" ca="1" si="46"/>
        <v>-3.967467957589145E-2</v>
      </c>
      <c r="N127" s="29">
        <f t="shared" ca="1" si="47"/>
        <v>5.0145679705545718E-2</v>
      </c>
      <c r="O127" s="29">
        <f t="shared" ca="1" si="48"/>
        <v>2.5145891931311797E-3</v>
      </c>
      <c r="P127" s="33">
        <f t="shared" si="49"/>
        <v>-8.9820359281437168E-2</v>
      </c>
      <c r="Q127" s="33">
        <f t="shared" ca="1" si="50"/>
        <v>-4.2427299198095243E-2</v>
      </c>
      <c r="R127" s="33">
        <f t="shared" ca="1" si="51"/>
        <v>-4.1539856190868751E-2</v>
      </c>
      <c r="S127" s="33">
        <f t="shared" ca="1" si="52"/>
        <v>4.8280503090568416E-2</v>
      </c>
      <c r="T127" s="33">
        <f t="shared" ca="1" si="53"/>
        <v>2.3310069786783862E-3</v>
      </c>
    </row>
    <row r="128" spans="1:20" x14ac:dyDescent="0.25">
      <c r="A128" s="18">
        <v>42580</v>
      </c>
      <c r="B128" s="17">
        <v>46.89</v>
      </c>
      <c r="C128" s="17">
        <v>4.4000000000000004</v>
      </c>
      <c r="D128" s="16">
        <f t="shared" si="58"/>
        <v>0.14254385964912286</v>
      </c>
      <c r="E128" s="16">
        <f t="shared" si="54"/>
        <v>0.13325723223898089</v>
      </c>
      <c r="F128" s="17">
        <v>4114.51</v>
      </c>
      <c r="G128" s="16">
        <f t="shared" si="59"/>
        <v>3.6868008497534133E-2</v>
      </c>
      <c r="H128" s="16">
        <f t="shared" si="60"/>
        <v>3.6204639080317673E-2</v>
      </c>
      <c r="I128" s="17">
        <f t="shared" ca="1" si="55"/>
        <v>48.28</v>
      </c>
      <c r="J128" s="16">
        <f t="shared" ca="1" si="56"/>
        <v>-2.8790389395194738E-2</v>
      </c>
      <c r="K128" s="16">
        <f t="shared" ca="1" si="57"/>
        <v>-2.9212963127835861E-2</v>
      </c>
      <c r="L128" s="29">
        <f t="shared" si="45"/>
        <v>0.14254385964912286</v>
      </c>
      <c r="M128" s="29">
        <f t="shared" ca="1" si="46"/>
        <v>2.2455853999752577E-2</v>
      </c>
      <c r="N128" s="29">
        <f t="shared" ca="1" si="47"/>
        <v>-0.12008800564937028</v>
      </c>
      <c r="O128" s="29">
        <f t="shared" ca="1" si="48"/>
        <v>1.4421129100843188E-2</v>
      </c>
      <c r="P128" s="33">
        <f t="shared" si="49"/>
        <v>0.14254385964912286</v>
      </c>
      <c r="Q128" s="33">
        <f t="shared" ca="1" si="50"/>
        <v>-4.4944974011246613E-2</v>
      </c>
      <c r="R128" s="33">
        <f t="shared" ca="1" si="51"/>
        <v>-4.3949912012876902E-2</v>
      </c>
      <c r="S128" s="33">
        <f t="shared" ca="1" si="52"/>
        <v>-0.18649377166199976</v>
      </c>
      <c r="T128" s="33">
        <f t="shared" ca="1" si="53"/>
        <v>3.4779926868718107E-2</v>
      </c>
    </row>
    <row r="129" spans="1:20" x14ac:dyDescent="0.25">
      <c r="A129" s="18">
        <v>42613</v>
      </c>
      <c r="B129" s="17">
        <v>50.41</v>
      </c>
      <c r="C129" s="17">
        <v>4.5629999999999997</v>
      </c>
      <c r="D129" s="16">
        <f t="shared" si="58"/>
        <v>7.506931115376414E-2</v>
      </c>
      <c r="E129" s="16">
        <f t="shared" si="54"/>
        <v>7.2385134993044553E-2</v>
      </c>
      <c r="F129" s="17">
        <v>4120.29</v>
      </c>
      <c r="G129" s="16">
        <f t="shared" si="59"/>
        <v>1.4047845308431395E-3</v>
      </c>
      <c r="H129" s="16">
        <f t="shared" si="60"/>
        <v>1.4037987441580201E-3</v>
      </c>
      <c r="I129" s="17">
        <f t="shared" ca="1" si="55"/>
        <v>57.26</v>
      </c>
      <c r="J129" s="16">
        <f t="shared" ca="1" si="56"/>
        <v>-0.11962975899406225</v>
      </c>
      <c r="K129" s="16">
        <f t="shared" ca="1" si="57"/>
        <v>-0.12741273157542959</v>
      </c>
      <c r="L129" s="29">
        <f t="shared" si="45"/>
        <v>7.506931115376414E-2</v>
      </c>
      <c r="M129" s="29">
        <f t="shared" ca="1" si="46"/>
        <v>-4.1827160898801431E-2</v>
      </c>
      <c r="N129" s="29">
        <f t="shared" ca="1" si="47"/>
        <v>-0.11689647205256556</v>
      </c>
      <c r="O129" s="29">
        <f t="shared" ca="1" si="48"/>
        <v>1.3664785178336242E-2</v>
      </c>
      <c r="P129" s="33">
        <f t="shared" si="49"/>
        <v>7.506931115376414E-2</v>
      </c>
      <c r="Q129" s="33">
        <f t="shared" ca="1" si="50"/>
        <v>-4.2338540428578993E-2</v>
      </c>
      <c r="R129" s="33">
        <f t="shared" ca="1" si="51"/>
        <v>-4.145478067233066E-2</v>
      </c>
      <c r="S129" s="33">
        <f t="shared" ca="1" si="52"/>
        <v>-0.1165240918260948</v>
      </c>
      <c r="T129" s="33">
        <f t="shared" ca="1" si="53"/>
        <v>1.3577863975896174E-2</v>
      </c>
    </row>
    <row r="130" spans="1:20" x14ac:dyDescent="0.25">
      <c r="A130" s="18">
        <v>42643</v>
      </c>
      <c r="B130" s="17">
        <v>52.47</v>
      </c>
      <c r="C130" s="17">
        <v>4.4379999999999997</v>
      </c>
      <c r="D130" s="16">
        <f t="shared" si="58"/>
        <v>4.0864907756397617E-2</v>
      </c>
      <c r="E130" s="16">
        <f t="shared" si="54"/>
        <v>4.0052009604080993E-2</v>
      </c>
      <c r="F130" s="17">
        <v>4121.0600000000004</v>
      </c>
      <c r="G130" s="16">
        <f t="shared" si="59"/>
        <v>1.8688004970535133E-4</v>
      </c>
      <c r="H130" s="16">
        <f t="shared" si="60"/>
        <v>1.868625898041E-4</v>
      </c>
      <c r="I130" s="17">
        <f t="shared" ca="1" si="55"/>
        <v>59.86</v>
      </c>
      <c r="J130" s="16">
        <f t="shared" ca="1" si="56"/>
        <v>-0.12345472769796195</v>
      </c>
      <c r="K130" s="16">
        <f t="shared" ca="1" si="57"/>
        <v>-0.13176692472593252</v>
      </c>
      <c r="L130" s="29">
        <f t="shared" ref="L130:L159" si="61">IF(ROW()-3&lt;BetaMonths,"",D130)</f>
        <v>4.0864907756397617E-2</v>
      </c>
      <c r="M130" s="29">
        <f t="shared" ref="M130:M159" ca="1" si="62">IF(ROW()-3&lt;BetaMonths,"",$X$2+$Z$2*G130)</f>
        <v>-4.4034816130021553E-2</v>
      </c>
      <c r="N130" s="29">
        <f t="shared" ref="N130:N159" ca="1" si="63">IF(ROW()-3&lt;BetaMonths,"",M130-L130)</f>
        <v>-8.4899723886419171E-2</v>
      </c>
      <c r="O130" s="29">
        <f t="shared" ref="O130:O159" ca="1" si="64">IF(ROW()-3&lt;BetaMonths,"",N130^2)</f>
        <v>7.2079631159902135E-3</v>
      </c>
      <c r="P130" s="33">
        <f t="shared" ref="P130:P159" si="65">IF(ROW()-3&lt;BetaMonths,"",D130)</f>
        <v>4.0864907756397617E-2</v>
      </c>
      <c r="Q130" s="33">
        <f t="shared" ref="Q130:Q159" ca="1" si="66">IF(ROW()-3&lt;BetaMonths,"",$X$4+$Z$4*H130)</f>
        <v>-4.224739713347371E-2</v>
      </c>
      <c r="R130" s="33">
        <f t="shared" ref="R130:R159" ca="1" si="67">IF(ROW()-3&lt;BetaMonths,"",EXP(Q130)-1)</f>
        <v>-4.1367411721047076E-2</v>
      </c>
      <c r="S130" s="33">
        <f t="shared" ref="S130:S159" ca="1" si="68">IF(ROW()-3&lt;BetaMonths,"",R130-P130)</f>
        <v>-8.2232319477444693E-2</v>
      </c>
      <c r="T130" s="33">
        <f t="shared" ref="T130:T159" ca="1" si="69">IF(ROW()-3&lt;BetaMonths,"",S130^2)</f>
        <v>6.7621543666405298E-3</v>
      </c>
    </row>
    <row r="131" spans="1:20" x14ac:dyDescent="0.25">
      <c r="A131" s="18">
        <v>42674</v>
      </c>
      <c r="B131" s="17">
        <v>56.23</v>
      </c>
      <c r="C131" s="17">
        <v>4.3529999999999998</v>
      </c>
      <c r="D131" s="16">
        <f t="shared" si="58"/>
        <v>7.1659996188297992E-2</v>
      </c>
      <c r="E131" s="16">
        <f t="shared" ref="E131:E159" si="70">LN(B131/B130)</f>
        <v>6.9208844605489872E-2</v>
      </c>
      <c r="F131" s="17">
        <v>4045.89</v>
      </c>
      <c r="G131" s="16">
        <f t="shared" si="59"/>
        <v>-1.8240452699062937E-2</v>
      </c>
      <c r="H131" s="16">
        <f t="shared" si="60"/>
        <v>-1.8408860793165314E-2</v>
      </c>
      <c r="I131" s="17">
        <f t="shared" ref="I131:I159" ca="1" si="71">IF(ISERROR(OFFSET(B131,-Lag,0,1,1)),"",IF(OFFSET(B131,-Lag,0,1,1)=$B$1,"",OFFSET(B131,-Lag,0,1,1)))</f>
        <v>45.81</v>
      </c>
      <c r="J131" s="16">
        <f t="shared" ref="J131:J159" ca="1" si="72">IF(I131&lt;&gt;"",B131/I131-1,"")</f>
        <v>0.22746125300152786</v>
      </c>
      <c r="K131" s="16">
        <f t="shared" ref="K131:K159" ca="1" si="73">IF(I131="","",LN(B131/I131))</f>
        <v>0.20494801440545943</v>
      </c>
      <c r="L131" s="29">
        <f t="shared" si="61"/>
        <v>7.1659996188297992E-2</v>
      </c>
      <c r="M131" s="29">
        <f t="shared" ca="1" si="62"/>
        <v>-7.7437433634349198E-2</v>
      </c>
      <c r="N131" s="29">
        <f t="shared" ca="1" si="63"/>
        <v>-0.14909742982264718</v>
      </c>
      <c r="O131" s="29">
        <f t="shared" ca="1" si="64"/>
        <v>2.2230043579719201E-2</v>
      </c>
      <c r="P131" s="33">
        <f t="shared" si="65"/>
        <v>7.1659996188297992E-2</v>
      </c>
      <c r="Q131" s="33">
        <f t="shared" ca="1" si="66"/>
        <v>-4.0854657261356078E-2</v>
      </c>
      <c r="R131" s="33">
        <f t="shared" ca="1" si="67"/>
        <v>-4.0031355719372219E-2</v>
      </c>
      <c r="S131" s="33">
        <f t="shared" ca="1" si="68"/>
        <v>-0.11169135190767021</v>
      </c>
      <c r="T131" s="33">
        <f t="shared" ca="1" si="69"/>
        <v>1.2474958090963027E-2</v>
      </c>
    </row>
    <row r="132" spans="1:20" x14ac:dyDescent="0.25">
      <c r="A132" s="18">
        <v>42704</v>
      </c>
      <c r="B132" s="17">
        <v>68.95</v>
      </c>
      <c r="C132" s="17">
        <v>4.1669999999999998</v>
      </c>
      <c r="D132" s="16">
        <f t="shared" si="58"/>
        <v>0.22621376489418465</v>
      </c>
      <c r="E132" s="16">
        <f t="shared" si="70"/>
        <v>0.20393118193520052</v>
      </c>
      <c r="F132" s="17">
        <v>4195.7299999999996</v>
      </c>
      <c r="G132" s="16">
        <f t="shared" si="59"/>
        <v>3.7035114647209877E-2</v>
      </c>
      <c r="H132" s="16">
        <f t="shared" si="60"/>
        <v>3.6365790436109068E-2</v>
      </c>
      <c r="I132" s="17">
        <f t="shared" ca="1" si="71"/>
        <v>45.09</v>
      </c>
      <c r="J132" s="16">
        <f t="shared" ca="1" si="72"/>
        <v>0.52916389443335543</v>
      </c>
      <c r="K132" s="16">
        <f t="shared" ca="1" si="73"/>
        <v>0.42472111180631794</v>
      </c>
      <c r="L132" s="29">
        <f t="shared" si="61"/>
        <v>0.22621376489418465</v>
      </c>
      <c r="M132" s="29">
        <f t="shared" ca="1" si="62"/>
        <v>2.2758761798528447E-2</v>
      </c>
      <c r="N132" s="29">
        <f t="shared" ca="1" si="63"/>
        <v>-0.2034550030956562</v>
      </c>
      <c r="O132" s="29">
        <f t="shared" ca="1" si="64"/>
        <v>4.1393938284653473E-2</v>
      </c>
      <c r="P132" s="33">
        <f t="shared" si="65"/>
        <v>0.22621376489418465</v>
      </c>
      <c r="Q132" s="33">
        <f t="shared" ca="1" si="66"/>
        <v>-4.4957043556164776E-2</v>
      </c>
      <c r="R132" s="33">
        <f t="shared" ca="1" si="67"/>
        <v>-4.3961451032722421E-2</v>
      </c>
      <c r="S132" s="33">
        <f t="shared" ca="1" si="68"/>
        <v>-0.27017521592690708</v>
      </c>
      <c r="T132" s="33">
        <f t="shared" ca="1" si="69"/>
        <v>7.2994647301150864E-2</v>
      </c>
    </row>
    <row r="133" spans="1:20" x14ac:dyDescent="0.25">
      <c r="A133" s="18">
        <v>42734</v>
      </c>
      <c r="B133" s="17">
        <v>72.88</v>
      </c>
      <c r="C133" s="17">
        <v>4.3890000000000002</v>
      </c>
      <c r="D133" s="16">
        <f t="shared" si="58"/>
        <v>5.6997824510514716E-2</v>
      </c>
      <c r="E133" s="16">
        <f t="shared" si="70"/>
        <v>5.5432648712391924E-2</v>
      </c>
      <c r="F133" s="17">
        <v>4278.66</v>
      </c>
      <c r="G133" s="16">
        <f t="shared" si="59"/>
        <v>1.9765332850302686E-2</v>
      </c>
      <c r="H133" s="16">
        <f t="shared" si="60"/>
        <v>1.9572534993939513E-2</v>
      </c>
      <c r="I133" s="17">
        <f t="shared" ca="1" si="71"/>
        <v>41.04</v>
      </c>
      <c r="J133" s="16">
        <f t="shared" ca="1" si="72"/>
        <v>0.7758284600389862</v>
      </c>
      <c r="K133" s="16">
        <f t="shared" ca="1" si="73"/>
        <v>0.57426705208918871</v>
      </c>
      <c r="L133" s="29">
        <f t="shared" si="61"/>
        <v>5.6997824510514716E-2</v>
      </c>
      <c r="M133" s="29">
        <f t="shared" ca="1" si="62"/>
        <v>-8.5456013239016831E-3</v>
      </c>
      <c r="N133" s="29">
        <f t="shared" ca="1" si="63"/>
        <v>-6.5543425834416399E-2</v>
      </c>
      <c r="O133" s="29">
        <f t="shared" ca="1" si="64"/>
        <v>4.2959406701116431E-3</v>
      </c>
      <c r="P133" s="33">
        <f t="shared" si="65"/>
        <v>5.6997824510514716E-2</v>
      </c>
      <c r="Q133" s="33">
        <f t="shared" ca="1" si="66"/>
        <v>-4.3699300796967468E-2</v>
      </c>
      <c r="R133" s="33">
        <f t="shared" ca="1" si="67"/>
        <v>-4.2758243966371956E-2</v>
      </c>
      <c r="S133" s="33">
        <f t="shared" ca="1" si="68"/>
        <v>-9.9756068476886672E-2</v>
      </c>
      <c r="T133" s="33">
        <f t="shared" ca="1" si="69"/>
        <v>9.9512731979653022E-3</v>
      </c>
    </row>
    <row r="134" spans="1:20" x14ac:dyDescent="0.25">
      <c r="A134" s="18">
        <v>42766</v>
      </c>
      <c r="B134" s="17">
        <v>70.47</v>
      </c>
      <c r="C134" s="17">
        <v>4.1669999999999998</v>
      </c>
      <c r="D134" s="16">
        <f t="shared" si="58"/>
        <v>-3.3068057080131719E-2</v>
      </c>
      <c r="E134" s="16">
        <f t="shared" si="70"/>
        <v>-3.3627165612771757E-2</v>
      </c>
      <c r="F134" s="17">
        <v>4359.8100000000004</v>
      </c>
      <c r="G134" s="16">
        <f t="shared" si="59"/>
        <v>1.8966218395479073E-2</v>
      </c>
      <c r="H134" s="16">
        <f t="shared" si="60"/>
        <v>1.8788601969250685E-2</v>
      </c>
      <c r="I134" s="17">
        <f t="shared" ca="1" si="71"/>
        <v>46.89</v>
      </c>
      <c r="J134" s="16">
        <f t="shared" ca="1" si="72"/>
        <v>0.50287907869481763</v>
      </c>
      <c r="K134" s="16">
        <f t="shared" ca="1" si="73"/>
        <v>0.40738265423743614</v>
      </c>
      <c r="L134" s="29">
        <f t="shared" si="61"/>
        <v>-3.3068057080131719E-2</v>
      </c>
      <c r="M134" s="29">
        <f t="shared" ca="1" si="62"/>
        <v>-9.9941297051149985E-3</v>
      </c>
      <c r="N134" s="29">
        <f t="shared" ca="1" si="63"/>
        <v>2.307392737501672E-2</v>
      </c>
      <c r="O134" s="29">
        <f t="shared" ca="1" si="64"/>
        <v>5.3240612450754601E-4</v>
      </c>
      <c r="P134" s="33">
        <f t="shared" si="65"/>
        <v>-3.3068057080131719E-2</v>
      </c>
      <c r="Q134" s="33">
        <f t="shared" ca="1" si="66"/>
        <v>-4.364058757790798E-2</v>
      </c>
      <c r="R134" s="33">
        <f t="shared" ca="1" si="67"/>
        <v>-4.2702039571502759E-2</v>
      </c>
      <c r="S134" s="33">
        <f t="shared" ca="1" si="68"/>
        <v>-9.6339824913710403E-3</v>
      </c>
      <c r="T134" s="33">
        <f t="shared" ca="1" si="69"/>
        <v>9.2813618644043756E-5</v>
      </c>
    </row>
    <row r="135" spans="1:20" x14ac:dyDescent="0.25">
      <c r="A135" s="18">
        <v>42794</v>
      </c>
      <c r="B135" s="17">
        <v>74.09</v>
      </c>
      <c r="C135" s="17">
        <v>4.1669999999999998</v>
      </c>
      <c r="D135" s="16">
        <f t="shared" ref="D135:D159" si="74">B135/B134-1</f>
        <v>5.1369377039875097E-2</v>
      </c>
      <c r="E135" s="16">
        <f t="shared" si="70"/>
        <v>5.0093483089634405E-2</v>
      </c>
      <c r="F135" s="17">
        <v>4532.93</v>
      </c>
      <c r="G135" s="16">
        <f t="shared" si="59"/>
        <v>3.970815241948622E-2</v>
      </c>
      <c r="H135" s="16">
        <f t="shared" si="60"/>
        <v>3.8940051097800084E-2</v>
      </c>
      <c r="I135" s="17">
        <f t="shared" ca="1" si="71"/>
        <v>50.41</v>
      </c>
      <c r="J135" s="16">
        <f t="shared" ca="1" si="72"/>
        <v>0.46974806585994866</v>
      </c>
      <c r="K135" s="16">
        <f t="shared" ca="1" si="73"/>
        <v>0.38509100233402621</v>
      </c>
      <c r="L135" s="29">
        <f t="shared" si="61"/>
        <v>5.1369377039875097E-2</v>
      </c>
      <c r="M135" s="29">
        <f t="shared" ca="1" si="62"/>
        <v>2.7604089090289365E-2</v>
      </c>
      <c r="N135" s="29">
        <f t="shared" ca="1" si="63"/>
        <v>-2.3765287949585732E-2</v>
      </c>
      <c r="O135" s="29">
        <f t="shared" ca="1" si="64"/>
        <v>5.6478891132672479E-4</v>
      </c>
      <c r="P135" s="33">
        <f t="shared" si="65"/>
        <v>5.1369377039875097E-2</v>
      </c>
      <c r="Q135" s="33">
        <f t="shared" ca="1" si="66"/>
        <v>-4.5149844631493984E-2</v>
      </c>
      <c r="R135" s="33">
        <f t="shared" ca="1" si="67"/>
        <v>-4.4145758525107159E-2</v>
      </c>
      <c r="S135" s="33">
        <f t="shared" ca="1" si="68"/>
        <v>-9.5515135564982256E-2</v>
      </c>
      <c r="T135" s="33">
        <f t="shared" ca="1" si="69"/>
        <v>9.1231411219969381E-3</v>
      </c>
    </row>
    <row r="136" spans="1:20" x14ac:dyDescent="0.25">
      <c r="A136" s="18">
        <v>42825</v>
      </c>
      <c r="B136" s="17">
        <v>70.64</v>
      </c>
      <c r="C136" s="17">
        <v>4.0590000000000002</v>
      </c>
      <c r="D136" s="16">
        <f t="shared" si="74"/>
        <v>-4.65649885274666E-2</v>
      </c>
      <c r="E136" s="16">
        <f t="shared" si="70"/>
        <v>-4.7684014132860976E-2</v>
      </c>
      <c r="F136" s="17">
        <v>4538.21</v>
      </c>
      <c r="G136" s="16">
        <f t="shared" si="59"/>
        <v>1.1648095161407301E-3</v>
      </c>
      <c r="H136" s="16">
        <f t="shared" si="60"/>
        <v>1.1641316518737198E-3</v>
      </c>
      <c r="I136" s="17">
        <f t="shared" ca="1" si="71"/>
        <v>52.47</v>
      </c>
      <c r="J136" s="16">
        <f t="shared" ca="1" si="72"/>
        <v>0.34629311987802547</v>
      </c>
      <c r="K136" s="16">
        <f t="shared" ca="1" si="73"/>
        <v>0.29735497859708415</v>
      </c>
      <c r="L136" s="29">
        <f t="shared" si="61"/>
        <v>-4.65649885274666E-2</v>
      </c>
      <c r="M136" s="29">
        <f t="shared" ca="1" si="62"/>
        <v>-4.2262155682690372E-2</v>
      </c>
      <c r="N136" s="29">
        <f t="shared" ca="1" si="63"/>
        <v>4.3028328447762276E-3</v>
      </c>
      <c r="O136" s="29">
        <f t="shared" ca="1" si="64"/>
        <v>1.8514370490085082E-5</v>
      </c>
      <c r="P136" s="33">
        <f t="shared" si="65"/>
        <v>-4.65649885274666E-2</v>
      </c>
      <c r="Q136" s="33">
        <f t="shared" ca="1" si="66"/>
        <v>-4.2320590391971946E-2</v>
      </c>
      <c r="R136" s="33">
        <f t="shared" ca="1" si="67"/>
        <v>-4.1437574596129845E-2</v>
      </c>
      <c r="S136" s="33">
        <f t="shared" ca="1" si="68"/>
        <v>5.127413931336755E-3</v>
      </c>
      <c r="T136" s="33">
        <f t="shared" ca="1" si="69"/>
        <v>2.6290373623266237E-5</v>
      </c>
    </row>
    <row r="137" spans="1:20" x14ac:dyDescent="0.25">
      <c r="A137" s="18">
        <v>42853</v>
      </c>
      <c r="B137" s="17">
        <v>70.209999999999994</v>
      </c>
      <c r="C137" s="17">
        <v>4.0590000000000002</v>
      </c>
      <c r="D137" s="16">
        <f t="shared" si="74"/>
        <v>-6.0872027180068899E-3</v>
      </c>
      <c r="E137" s="16">
        <f t="shared" si="70"/>
        <v>-6.1058052665472016E-3</v>
      </c>
      <c r="F137" s="17">
        <v>4584.82</v>
      </c>
      <c r="G137" s="16">
        <f t="shared" si="59"/>
        <v>1.0270569233243876E-2</v>
      </c>
      <c r="H137" s="16">
        <f t="shared" si="60"/>
        <v>1.0218185306905192E-2</v>
      </c>
      <c r="I137" s="17">
        <f t="shared" ca="1" si="71"/>
        <v>56.23</v>
      </c>
      <c r="J137" s="16">
        <f t="shared" ca="1" si="72"/>
        <v>0.24862173217143879</v>
      </c>
      <c r="K137" s="16">
        <f t="shared" ca="1" si="73"/>
        <v>0.22204032872504717</v>
      </c>
      <c r="L137" s="29">
        <f t="shared" si="61"/>
        <v>-6.0872027180068899E-3</v>
      </c>
      <c r="M137" s="29">
        <f t="shared" ca="1" si="62"/>
        <v>-2.5756445764523222E-2</v>
      </c>
      <c r="N137" s="29">
        <f t="shared" ca="1" si="63"/>
        <v>-1.9669243046516332E-2</v>
      </c>
      <c r="O137" s="29">
        <f t="shared" ca="1" si="64"/>
        <v>3.8687912202293106E-4</v>
      </c>
      <c r="P137" s="33">
        <f t="shared" si="65"/>
        <v>-6.0872027180068899E-3</v>
      </c>
      <c r="Q137" s="33">
        <f t="shared" ca="1" si="66"/>
        <v>-4.2998700152477594E-2</v>
      </c>
      <c r="R137" s="33">
        <f t="shared" ca="1" si="67"/>
        <v>-4.2087364793413018E-2</v>
      </c>
      <c r="S137" s="33">
        <f t="shared" ca="1" si="68"/>
        <v>-3.6000162075406128E-2</v>
      </c>
      <c r="T137" s="33">
        <f t="shared" ca="1" si="69"/>
        <v>1.2960116694555096E-3</v>
      </c>
    </row>
    <row r="138" spans="1:20" x14ac:dyDescent="0.25">
      <c r="A138" s="18">
        <v>42886</v>
      </c>
      <c r="B138" s="17">
        <v>79.67</v>
      </c>
      <c r="C138" s="17">
        <v>4.0590000000000002</v>
      </c>
      <c r="D138" s="16">
        <f t="shared" si="74"/>
        <v>0.13473864121919976</v>
      </c>
      <c r="E138" s="16">
        <f t="shared" si="70"/>
        <v>0.12640235236311739</v>
      </c>
      <c r="F138" s="17">
        <v>4649.34</v>
      </c>
      <c r="G138" s="16">
        <f t="shared" si="59"/>
        <v>1.40725262932897E-2</v>
      </c>
      <c r="H138" s="16">
        <f t="shared" si="60"/>
        <v>1.3974427555277254E-2</v>
      </c>
      <c r="I138" s="17">
        <f t="shared" ca="1" si="71"/>
        <v>68.95</v>
      </c>
      <c r="J138" s="16">
        <f t="shared" ca="1" si="72"/>
        <v>0.1554749818709209</v>
      </c>
      <c r="K138" s="16">
        <f t="shared" ca="1" si="73"/>
        <v>0.14451149915296382</v>
      </c>
      <c r="L138" s="29">
        <f t="shared" si="61"/>
        <v>0.13473864121919976</v>
      </c>
      <c r="M138" s="29">
        <f t="shared" ca="1" si="62"/>
        <v>-1.8864763762792544E-2</v>
      </c>
      <c r="N138" s="29">
        <f t="shared" ca="1" si="63"/>
        <v>-0.15360340498199232</v>
      </c>
      <c r="O138" s="29">
        <f t="shared" ca="1" si="64"/>
        <v>2.3594006022061943E-2</v>
      </c>
      <c r="P138" s="33">
        <f t="shared" si="65"/>
        <v>0.13473864121919976</v>
      </c>
      <c r="Q138" s="33">
        <f t="shared" ca="1" si="66"/>
        <v>-4.3280026575811661E-2</v>
      </c>
      <c r="R138" s="33">
        <f t="shared" ca="1" si="67"/>
        <v>-4.2356813025711371E-2</v>
      </c>
      <c r="S138" s="33">
        <f t="shared" ca="1" si="68"/>
        <v>-0.17709545424491113</v>
      </c>
      <c r="T138" s="33">
        <f t="shared" ca="1" si="69"/>
        <v>3.1362799914211412E-2</v>
      </c>
    </row>
    <row r="139" spans="1:20" x14ac:dyDescent="0.25">
      <c r="A139" s="18">
        <v>42916</v>
      </c>
      <c r="B139" s="17">
        <v>75.25</v>
      </c>
      <c r="C139" s="17">
        <v>4.1109999999999998</v>
      </c>
      <c r="D139" s="16">
        <f t="shared" si="74"/>
        <v>-5.5478850257311474E-2</v>
      </c>
      <c r="E139" s="16">
        <f t="shared" si="70"/>
        <v>-5.7077199763289635E-2</v>
      </c>
      <c r="F139" s="17">
        <v>4678.3599999999997</v>
      </c>
      <c r="G139" s="16">
        <f t="shared" ref="G139:G159" si="75">F139/F138-1</f>
        <v>6.2417461403123653E-3</v>
      </c>
      <c r="H139" s="16">
        <f t="shared" ref="H139:H159" si="76">LN(F139/F138)</f>
        <v>6.2223471235162255E-3</v>
      </c>
      <c r="I139" s="17">
        <f t="shared" ca="1" si="71"/>
        <v>72.88</v>
      </c>
      <c r="J139" s="16">
        <f t="shared" ca="1" si="72"/>
        <v>3.2519209659714665E-2</v>
      </c>
      <c r="K139" s="16">
        <f t="shared" ca="1" si="73"/>
        <v>3.2001650677282292E-2</v>
      </c>
      <c r="L139" s="29">
        <f t="shared" si="61"/>
        <v>-5.5478850257311474E-2</v>
      </c>
      <c r="M139" s="29">
        <f t="shared" ca="1" si="62"/>
        <v>-3.3059360331732554E-2</v>
      </c>
      <c r="N139" s="29">
        <f t="shared" ca="1" si="63"/>
        <v>2.241948992557892E-2</v>
      </c>
      <c r="O139" s="29">
        <f t="shared" ca="1" si="64"/>
        <v>5.0263352852313471E-4</v>
      </c>
      <c r="P139" s="33">
        <f t="shared" si="65"/>
        <v>-5.5478850257311474E-2</v>
      </c>
      <c r="Q139" s="33">
        <f t="shared" ca="1" si="66"/>
        <v>-4.2699429021910408E-2</v>
      </c>
      <c r="R139" s="33">
        <f t="shared" ca="1" si="67"/>
        <v>-4.1800646294945509E-2</v>
      </c>
      <c r="S139" s="33">
        <f t="shared" ca="1" si="68"/>
        <v>1.3678203962365965E-2</v>
      </c>
      <c r="T139" s="33">
        <f t="shared" ca="1" si="69"/>
        <v>1.8709326363608398E-4</v>
      </c>
    </row>
    <row r="140" spans="1:20" x14ac:dyDescent="0.25">
      <c r="A140" s="18">
        <v>42947</v>
      </c>
      <c r="B140" s="17">
        <v>67.680000000000007</v>
      </c>
      <c r="C140" s="17">
        <v>4.1109999999999998</v>
      </c>
      <c r="D140" s="16">
        <f t="shared" si="74"/>
        <v>-0.10059800664451823</v>
      </c>
      <c r="E140" s="16">
        <f t="shared" si="70"/>
        <v>-0.10602518833101723</v>
      </c>
      <c r="F140" s="17">
        <v>4774.5600000000004</v>
      </c>
      <c r="G140" s="16">
        <f t="shared" si="75"/>
        <v>2.0562761309518951E-2</v>
      </c>
      <c r="H140" s="16">
        <f t="shared" si="76"/>
        <v>2.0354201924960475E-2</v>
      </c>
      <c r="I140" s="17">
        <f t="shared" ca="1" si="71"/>
        <v>70.47</v>
      </c>
      <c r="J140" s="16">
        <f t="shared" ca="1" si="72"/>
        <v>-3.9591315453384346E-2</v>
      </c>
      <c r="K140" s="16">
        <f t="shared" ca="1" si="73"/>
        <v>-4.0396372040963198E-2</v>
      </c>
      <c r="L140" s="29">
        <f t="shared" si="61"/>
        <v>-0.10059800664451823</v>
      </c>
      <c r="M140" s="29">
        <f t="shared" ca="1" si="62"/>
        <v>-7.1001290912451887E-3</v>
      </c>
      <c r="N140" s="29">
        <f t="shared" ca="1" si="63"/>
        <v>9.3497877553273046E-2</v>
      </c>
      <c r="O140" s="29">
        <f t="shared" ca="1" si="64"/>
        <v>8.741853106966839E-3</v>
      </c>
      <c r="P140" s="33">
        <f t="shared" si="65"/>
        <v>-0.10059800664451823</v>
      </c>
      <c r="Q140" s="33">
        <f t="shared" ca="1" si="66"/>
        <v>-4.375784429533687E-2</v>
      </c>
      <c r="R140" s="33">
        <f t="shared" ca="1" si="67"/>
        <v>-4.2814282607190446E-2</v>
      </c>
      <c r="S140" s="33">
        <f t="shared" ca="1" si="68"/>
        <v>5.7783724037327788E-2</v>
      </c>
      <c r="T140" s="33">
        <f t="shared" ca="1" si="69"/>
        <v>3.3389587636220531E-3</v>
      </c>
    </row>
    <row r="141" spans="1:20" x14ac:dyDescent="0.25">
      <c r="A141" s="18">
        <v>42978</v>
      </c>
      <c r="B141" s="17">
        <v>61.96</v>
      </c>
      <c r="C141" s="17">
        <v>4.2220000000000004</v>
      </c>
      <c r="D141" s="16">
        <f t="shared" si="74"/>
        <v>-8.4515366430260142E-2</v>
      </c>
      <c r="E141" s="16">
        <f t="shared" si="70"/>
        <v>-8.8301699749300064E-2</v>
      </c>
      <c r="F141" s="17">
        <v>4789.18</v>
      </c>
      <c r="G141" s="16">
        <f t="shared" si="75"/>
        <v>3.0620622633290573E-3</v>
      </c>
      <c r="H141" s="16">
        <f t="shared" si="76"/>
        <v>3.0573836989473331E-3</v>
      </c>
      <c r="I141" s="17">
        <f t="shared" ca="1" si="71"/>
        <v>74.09</v>
      </c>
      <c r="J141" s="16">
        <f t="shared" ca="1" si="72"/>
        <v>-0.16371980024294774</v>
      </c>
      <c r="K141" s="16">
        <f t="shared" ca="1" si="73"/>
        <v>-0.17879155487989765</v>
      </c>
      <c r="L141" s="29">
        <f t="shared" si="61"/>
        <v>-8.4515366430260142E-2</v>
      </c>
      <c r="M141" s="29">
        <f t="shared" ca="1" si="62"/>
        <v>-3.8823068285323947E-2</v>
      </c>
      <c r="N141" s="29">
        <f t="shared" ca="1" si="63"/>
        <v>4.5692298144936194E-2</v>
      </c>
      <c r="O141" s="29">
        <f t="shared" ca="1" si="64"/>
        <v>2.0877861097657394E-3</v>
      </c>
      <c r="P141" s="33">
        <f t="shared" si="65"/>
        <v>-8.4515366430260142E-2</v>
      </c>
      <c r="Q141" s="33">
        <f t="shared" ca="1" si="66"/>
        <v>-4.246238684482425E-2</v>
      </c>
      <c r="R141" s="33">
        <f t="shared" ca="1" si="67"/>
        <v>-4.1573485711804747E-2</v>
      </c>
      <c r="S141" s="33">
        <f t="shared" ca="1" si="68"/>
        <v>4.2941880718455394E-2</v>
      </c>
      <c r="T141" s="33">
        <f t="shared" ca="1" si="69"/>
        <v>1.8440051196380511E-3</v>
      </c>
    </row>
    <row r="142" spans="1:20" x14ac:dyDescent="0.25">
      <c r="A142" s="18">
        <v>43007</v>
      </c>
      <c r="B142" s="17">
        <v>60.88</v>
      </c>
      <c r="C142" s="17">
        <v>3.8420000000000001</v>
      </c>
      <c r="D142" s="16">
        <f t="shared" si="74"/>
        <v>-1.7430600387346673E-2</v>
      </c>
      <c r="E142" s="16">
        <f t="shared" si="70"/>
        <v>-1.7584301995237483E-2</v>
      </c>
      <c r="F142" s="17">
        <v>4887.97</v>
      </c>
      <c r="G142" s="16">
        <f t="shared" si="75"/>
        <v>2.0627748382813005E-2</v>
      </c>
      <c r="H142" s="16">
        <f t="shared" si="76"/>
        <v>2.0417877581894433E-2</v>
      </c>
      <c r="I142" s="17">
        <f t="shared" ca="1" si="71"/>
        <v>70.64</v>
      </c>
      <c r="J142" s="16">
        <f t="shared" ca="1" si="72"/>
        <v>-0.13816534541336345</v>
      </c>
      <c r="K142" s="16">
        <f t="shared" ca="1" si="73"/>
        <v>-0.14869184274227407</v>
      </c>
      <c r="L142" s="29">
        <f t="shared" si="61"/>
        <v>-1.7430600387346673E-2</v>
      </c>
      <c r="M142" s="29">
        <f t="shared" ca="1" si="62"/>
        <v>-6.9823291697067857E-3</v>
      </c>
      <c r="N142" s="29">
        <f t="shared" ca="1" si="63"/>
        <v>1.0448271217639887E-2</v>
      </c>
      <c r="O142" s="29">
        <f t="shared" ca="1" si="64"/>
        <v>1.0916637143736209E-4</v>
      </c>
      <c r="P142" s="33">
        <f t="shared" si="65"/>
        <v>-1.7430600387346673E-2</v>
      </c>
      <c r="Q142" s="33">
        <f t="shared" ca="1" si="66"/>
        <v>-4.3762613328757555E-2</v>
      </c>
      <c r="R142" s="33">
        <f t="shared" ca="1" si="67"/>
        <v>-4.2818847446981501E-2</v>
      </c>
      <c r="S142" s="33">
        <f t="shared" ca="1" si="68"/>
        <v>-2.5388247059634828E-2</v>
      </c>
      <c r="T142" s="33">
        <f t="shared" ca="1" si="69"/>
        <v>6.4456308876105646E-4</v>
      </c>
    </row>
    <row r="143" spans="1:20" x14ac:dyDescent="0.25">
      <c r="A143" s="18">
        <v>43039</v>
      </c>
      <c r="B143" s="17">
        <v>58.48</v>
      </c>
      <c r="C143" s="17">
        <v>3.7370000000000001</v>
      </c>
      <c r="D143" s="16">
        <f t="shared" si="74"/>
        <v>-3.9421813403416661E-2</v>
      </c>
      <c r="E143" s="16">
        <f t="shared" si="70"/>
        <v>-4.0219898111907439E-2</v>
      </c>
      <c r="F143" s="17">
        <v>5002.03</v>
      </c>
      <c r="G143" s="16">
        <f t="shared" si="75"/>
        <v>2.3334840434781512E-2</v>
      </c>
      <c r="H143" s="16">
        <f t="shared" si="76"/>
        <v>2.3066745667483127E-2</v>
      </c>
      <c r="I143" s="17">
        <f t="shared" ca="1" si="71"/>
        <v>70.209999999999994</v>
      </c>
      <c r="J143" s="16">
        <f t="shared" ca="1" si="72"/>
        <v>-0.16707021791767551</v>
      </c>
      <c r="K143" s="16">
        <f t="shared" ca="1" si="73"/>
        <v>-0.18280593558763436</v>
      </c>
      <c r="L143" s="29">
        <f t="shared" si="61"/>
        <v>-3.9421813403416661E-2</v>
      </c>
      <c r="M143" s="29">
        <f t="shared" ca="1" si="62"/>
        <v>-2.0752728098028528E-3</v>
      </c>
      <c r="N143" s="29">
        <f t="shared" ca="1" si="63"/>
        <v>3.7346540593613808E-2</v>
      </c>
      <c r="O143" s="29">
        <f t="shared" ca="1" si="64"/>
        <v>1.3947640943104439E-3</v>
      </c>
      <c r="P143" s="33">
        <f t="shared" si="65"/>
        <v>-3.9421813403416661E-2</v>
      </c>
      <c r="Q143" s="33">
        <f t="shared" ca="1" si="66"/>
        <v>-4.3961002179935989E-2</v>
      </c>
      <c r="R143" s="33">
        <f t="shared" ca="1" si="67"/>
        <v>-4.300872268101863E-2</v>
      </c>
      <c r="S143" s="33">
        <f t="shared" ca="1" si="68"/>
        <v>-3.5869092776019684E-3</v>
      </c>
      <c r="T143" s="33">
        <f t="shared" ca="1" si="69"/>
        <v>1.2865918165747074E-5</v>
      </c>
    </row>
    <row r="144" spans="1:20" x14ac:dyDescent="0.25">
      <c r="A144" s="18">
        <v>43069</v>
      </c>
      <c r="B144" s="17">
        <v>63.32</v>
      </c>
      <c r="C144" s="17">
        <v>3.6320000000000001</v>
      </c>
      <c r="D144" s="16">
        <f t="shared" si="74"/>
        <v>8.2763337893296818E-2</v>
      </c>
      <c r="E144" s="16">
        <f t="shared" si="70"/>
        <v>7.9516419571288299E-2</v>
      </c>
      <c r="F144" s="17">
        <v>5155.4399999999996</v>
      </c>
      <c r="G144" s="16">
        <f t="shared" si="75"/>
        <v>3.0669548163445581E-2</v>
      </c>
      <c r="H144" s="16">
        <f t="shared" si="76"/>
        <v>3.0208637813292489E-2</v>
      </c>
      <c r="I144" s="17">
        <f t="shared" ca="1" si="71"/>
        <v>79.67</v>
      </c>
      <c r="J144" s="16">
        <f t="shared" ca="1" si="72"/>
        <v>-0.20522153884774696</v>
      </c>
      <c r="K144" s="16">
        <f t="shared" ca="1" si="73"/>
        <v>-0.22969186837946329</v>
      </c>
      <c r="L144" s="29">
        <f t="shared" si="61"/>
        <v>8.2763337893296818E-2</v>
      </c>
      <c r="M144" s="29">
        <f t="shared" ca="1" si="62"/>
        <v>1.1220109658556701E-2</v>
      </c>
      <c r="N144" s="29">
        <f t="shared" ca="1" si="63"/>
        <v>-7.1543228234740117E-2</v>
      </c>
      <c r="O144" s="29">
        <f t="shared" ca="1" si="64"/>
        <v>5.1184335062481158E-3</v>
      </c>
      <c r="P144" s="33">
        <f t="shared" si="65"/>
        <v>8.2763337893296818E-2</v>
      </c>
      <c r="Q144" s="33">
        <f t="shared" ca="1" si="66"/>
        <v>-4.4495899250030183E-2</v>
      </c>
      <c r="R144" s="33">
        <f t="shared" ca="1" si="67"/>
        <v>-4.3520477631048826E-2</v>
      </c>
      <c r="S144" s="33">
        <f t="shared" ca="1" si="68"/>
        <v>-0.12628381552434564</v>
      </c>
      <c r="T144" s="33">
        <f t="shared" ca="1" si="69"/>
        <v>1.5947602063386961E-2</v>
      </c>
    </row>
    <row r="145" spans="1:20" x14ac:dyDescent="0.25">
      <c r="A145" s="18">
        <v>43098</v>
      </c>
      <c r="B145" s="17">
        <v>67.400000000000006</v>
      </c>
      <c r="C145" s="17">
        <v>3.6320000000000001</v>
      </c>
      <c r="D145" s="16">
        <f t="shared" si="74"/>
        <v>6.4434617814276729E-2</v>
      </c>
      <c r="E145" s="16">
        <f t="shared" si="70"/>
        <v>6.2443782905449989E-2</v>
      </c>
      <c r="F145" s="17">
        <v>5212.76</v>
      </c>
      <c r="G145" s="16">
        <f t="shared" si="75"/>
        <v>1.1118352652732089E-2</v>
      </c>
      <c r="H145" s="16">
        <f t="shared" si="76"/>
        <v>1.1056998125178758E-2</v>
      </c>
      <c r="I145" s="17">
        <f t="shared" ca="1" si="71"/>
        <v>75.25</v>
      </c>
      <c r="J145" s="16">
        <f t="shared" ca="1" si="72"/>
        <v>-0.10431893687707638</v>
      </c>
      <c r="K145" s="16">
        <f t="shared" ca="1" si="73"/>
        <v>-0.11017088571072373</v>
      </c>
      <c r="L145" s="29">
        <f t="shared" si="61"/>
        <v>6.4434617814276729E-2</v>
      </c>
      <c r="M145" s="29">
        <f t="shared" ca="1" si="62"/>
        <v>-2.4219696758372641E-2</v>
      </c>
      <c r="N145" s="29">
        <f t="shared" ca="1" si="63"/>
        <v>-8.865431457264937E-2</v>
      </c>
      <c r="O145" s="29">
        <f t="shared" ca="1" si="64"/>
        <v>7.8595874923462709E-3</v>
      </c>
      <c r="P145" s="33">
        <f t="shared" si="65"/>
        <v>6.4434617814276729E-2</v>
      </c>
      <c r="Q145" s="33">
        <f t="shared" ca="1" si="66"/>
        <v>-4.3061523632543064E-2</v>
      </c>
      <c r="R145" s="33">
        <f t="shared" ca="1" si="67"/>
        <v>-4.2147542308455188E-2</v>
      </c>
      <c r="S145" s="33">
        <f t="shared" ca="1" si="68"/>
        <v>-0.10658216012273192</v>
      </c>
      <c r="T145" s="33">
        <f t="shared" ca="1" si="69"/>
        <v>1.1359756856427665E-2</v>
      </c>
    </row>
    <row r="146" spans="1:20" x14ac:dyDescent="0.25">
      <c r="A146" s="18">
        <v>43131</v>
      </c>
      <c r="B146" s="17">
        <v>67.819999999999993</v>
      </c>
      <c r="C146" s="17">
        <v>3.9470000000000001</v>
      </c>
      <c r="D146" s="16">
        <f t="shared" si="74"/>
        <v>6.2314540059345003E-3</v>
      </c>
      <c r="E146" s="16">
        <f t="shared" si="70"/>
        <v>6.2121187792309879E-3</v>
      </c>
      <c r="F146" s="17">
        <v>5511.21</v>
      </c>
      <c r="G146" s="16">
        <f t="shared" si="75"/>
        <v>5.7253738902232287E-2</v>
      </c>
      <c r="H146" s="16">
        <f t="shared" si="76"/>
        <v>5.5674733805193562E-2</v>
      </c>
      <c r="I146" s="17">
        <f t="shared" ca="1" si="71"/>
        <v>67.680000000000007</v>
      </c>
      <c r="J146" s="16">
        <f t="shared" ca="1" si="72"/>
        <v>2.068557919621572E-3</v>
      </c>
      <c r="K146" s="16">
        <f t="shared" ca="1" si="73"/>
        <v>2.0664213995245382E-3</v>
      </c>
      <c r="L146" s="29">
        <f t="shared" si="61"/>
        <v>6.2314540059345003E-3</v>
      </c>
      <c r="M146" s="29">
        <f t="shared" ca="1" si="62"/>
        <v>5.9408394258189591E-2</v>
      </c>
      <c r="N146" s="29">
        <f t="shared" ca="1" si="63"/>
        <v>5.3176940252255091E-2</v>
      </c>
      <c r="O146" s="29">
        <f t="shared" ca="1" si="64"/>
        <v>2.8277869745919077E-3</v>
      </c>
      <c r="P146" s="33">
        <f t="shared" si="65"/>
        <v>6.2314540059345003E-3</v>
      </c>
      <c r="Q146" s="33">
        <f t="shared" ca="1" si="66"/>
        <v>-4.6403200544239478E-2</v>
      </c>
      <c r="R146" s="33">
        <f t="shared" ca="1" si="67"/>
        <v>-4.534303362773473E-2</v>
      </c>
      <c r="S146" s="33">
        <f t="shared" ca="1" si="68"/>
        <v>-5.157448763366923E-2</v>
      </c>
      <c r="T146" s="33">
        <f t="shared" ca="1" si="69"/>
        <v>2.6599277746755003E-3</v>
      </c>
    </row>
    <row r="147" spans="1:20" x14ac:dyDescent="0.25">
      <c r="A147" s="18">
        <v>43159</v>
      </c>
      <c r="B147" s="17">
        <v>67.790000000000006</v>
      </c>
      <c r="C147" s="17">
        <v>3.9470000000000001</v>
      </c>
      <c r="D147" s="16">
        <f t="shared" si="74"/>
        <v>-4.4234739015025504E-4</v>
      </c>
      <c r="E147" s="16">
        <f t="shared" si="70"/>
        <v>-4.424452546181668E-4</v>
      </c>
      <c r="F147" s="17">
        <v>5308.09</v>
      </c>
      <c r="G147" s="16">
        <f t="shared" si="75"/>
        <v>-3.6855790289246793E-2</v>
      </c>
      <c r="H147" s="16">
        <f t="shared" si="76"/>
        <v>-3.755212791703904E-2</v>
      </c>
      <c r="I147" s="17">
        <f t="shared" ca="1" si="71"/>
        <v>61.96</v>
      </c>
      <c r="J147" s="16">
        <f t="shared" ca="1" si="72"/>
        <v>9.4092963202065949E-2</v>
      </c>
      <c r="K147" s="16">
        <f t="shared" ca="1" si="73"/>
        <v>8.9925675894206455E-2</v>
      </c>
      <c r="L147" s="29">
        <f t="shared" si="61"/>
        <v>-4.4234739015025504E-4</v>
      </c>
      <c r="M147" s="29">
        <f t="shared" ca="1" si="62"/>
        <v>-0.1111808413057826</v>
      </c>
      <c r="N147" s="29">
        <f t="shared" ca="1" si="63"/>
        <v>-0.11073849391563234</v>
      </c>
      <c r="O147" s="29">
        <f t="shared" ca="1" si="64"/>
        <v>1.226301403470254E-2</v>
      </c>
      <c r="P147" s="33">
        <f t="shared" si="65"/>
        <v>-4.4234739015025504E-4</v>
      </c>
      <c r="Q147" s="33">
        <f t="shared" ca="1" si="66"/>
        <v>-3.9420908712997096E-2</v>
      </c>
      <c r="R147" s="33">
        <f t="shared" ca="1" si="67"/>
        <v>-3.8654014924924929E-2</v>
      </c>
      <c r="S147" s="33">
        <f t="shared" ca="1" si="68"/>
        <v>-3.8211667534774674E-2</v>
      </c>
      <c r="T147" s="33">
        <f t="shared" ca="1" si="69"/>
        <v>1.4601315357881527E-3</v>
      </c>
    </row>
    <row r="148" spans="1:20" x14ac:dyDescent="0.25">
      <c r="A148" s="18">
        <v>43188</v>
      </c>
      <c r="B148" s="17">
        <v>69.47</v>
      </c>
      <c r="C148" s="17">
        <v>3.9470000000000001</v>
      </c>
      <c r="D148" s="16">
        <f t="shared" si="74"/>
        <v>2.4782416285587638E-2</v>
      </c>
      <c r="E148" s="16">
        <f t="shared" si="70"/>
        <v>2.4480313261915097E-2</v>
      </c>
      <c r="F148" s="17">
        <v>5173.1899999999996</v>
      </c>
      <c r="G148" s="16">
        <f t="shared" si="75"/>
        <v>-2.5414037817746205E-2</v>
      </c>
      <c r="H148" s="16">
        <f t="shared" si="76"/>
        <v>-2.5742552347454442E-2</v>
      </c>
      <c r="I148" s="17">
        <f t="shared" ca="1" si="71"/>
        <v>60.88</v>
      </c>
      <c r="J148" s="16">
        <f t="shared" ca="1" si="72"/>
        <v>0.14109724047306171</v>
      </c>
      <c r="K148" s="16">
        <f t="shared" ca="1" si="73"/>
        <v>0.1319902911513591</v>
      </c>
      <c r="L148" s="29">
        <f t="shared" si="61"/>
        <v>2.4782416285587638E-2</v>
      </c>
      <c r="M148" s="29">
        <f t="shared" ca="1" si="62"/>
        <v>-9.0440754468729331E-2</v>
      </c>
      <c r="N148" s="29">
        <f t="shared" ca="1" si="63"/>
        <v>-0.11522317075431697</v>
      </c>
      <c r="O148" s="29">
        <f t="shared" ca="1" si="64"/>
        <v>1.3276379078678485E-2</v>
      </c>
      <c r="P148" s="33">
        <f t="shared" si="65"/>
        <v>2.4782416285587638E-2</v>
      </c>
      <c r="Q148" s="33">
        <f t="shared" ca="1" si="66"/>
        <v>-4.0305395238732909E-2</v>
      </c>
      <c r="R148" s="33">
        <f t="shared" ca="1" si="67"/>
        <v>-3.9503936567764519E-2</v>
      </c>
      <c r="S148" s="33">
        <f t="shared" ca="1" si="68"/>
        <v>-6.4286352853352158E-2</v>
      </c>
      <c r="T148" s="33">
        <f t="shared" ca="1" si="69"/>
        <v>4.1327351631856987E-3</v>
      </c>
    </row>
    <row r="149" spans="1:20" x14ac:dyDescent="0.25">
      <c r="A149" s="18">
        <v>43220</v>
      </c>
      <c r="B149" s="17">
        <v>67.540000000000006</v>
      </c>
      <c r="C149" s="17">
        <v>3.9470000000000001</v>
      </c>
      <c r="D149" s="16">
        <f t="shared" si="74"/>
        <v>-2.7781776306319172E-2</v>
      </c>
      <c r="E149" s="16">
        <f t="shared" si="70"/>
        <v>-2.8174989747367797E-2</v>
      </c>
      <c r="F149" s="17">
        <v>5193.04</v>
      </c>
      <c r="G149" s="16">
        <f t="shared" si="75"/>
        <v>3.8370908472336041E-3</v>
      </c>
      <c r="H149" s="16">
        <f t="shared" si="76"/>
        <v>3.8297479916241145E-3</v>
      </c>
      <c r="I149" s="17">
        <f t="shared" ca="1" si="71"/>
        <v>58.48</v>
      </c>
      <c r="J149" s="16">
        <f t="shared" ca="1" si="72"/>
        <v>0.15492476060191529</v>
      </c>
      <c r="K149" s="16">
        <f t="shared" ca="1" si="73"/>
        <v>0.14403519951589866</v>
      </c>
      <c r="L149" s="29">
        <f t="shared" si="61"/>
        <v>-2.7781776306319172E-2</v>
      </c>
      <c r="M149" s="29">
        <f t="shared" ca="1" si="62"/>
        <v>-3.7418199566880979E-2</v>
      </c>
      <c r="N149" s="29">
        <f t="shared" ca="1" si="63"/>
        <v>-9.6364232605618064E-3</v>
      </c>
      <c r="O149" s="29">
        <f t="shared" ca="1" si="64"/>
        <v>9.2860653256696636E-5</v>
      </c>
      <c r="P149" s="33">
        <f t="shared" si="65"/>
        <v>-2.7781776306319172E-2</v>
      </c>
      <c r="Q149" s="33">
        <f t="shared" ca="1" si="66"/>
        <v>-4.2520233615506803E-2</v>
      </c>
      <c r="R149" s="33">
        <f t="shared" ca="1" si="67"/>
        <v>-4.1628925987057031E-2</v>
      </c>
      <c r="S149" s="33">
        <f t="shared" ca="1" si="68"/>
        <v>-1.3847149680737858E-2</v>
      </c>
      <c r="T149" s="33">
        <f t="shared" ca="1" si="69"/>
        <v>1.9174355428075858E-4</v>
      </c>
    </row>
    <row r="150" spans="1:20" x14ac:dyDescent="0.25">
      <c r="A150" s="18">
        <v>43251</v>
      </c>
      <c r="B150" s="17">
        <v>69.59</v>
      </c>
      <c r="C150" s="17">
        <v>4</v>
      </c>
      <c r="D150" s="16">
        <f t="shared" si="74"/>
        <v>3.0352383772579206E-2</v>
      </c>
      <c r="E150" s="16">
        <f t="shared" si="70"/>
        <v>2.9900863899337039E-2</v>
      </c>
      <c r="F150" s="17">
        <v>5318.1</v>
      </c>
      <c r="G150" s="16">
        <f t="shared" si="75"/>
        <v>2.4082233142822096E-2</v>
      </c>
      <c r="H150" s="16">
        <f t="shared" si="76"/>
        <v>2.3796829196514824E-2</v>
      </c>
      <c r="I150" s="17">
        <f t="shared" ca="1" si="71"/>
        <v>63.32</v>
      </c>
      <c r="J150" s="16">
        <f t="shared" ca="1" si="72"/>
        <v>9.9020846493998782E-2</v>
      </c>
      <c r="K150" s="16">
        <f t="shared" ca="1" si="73"/>
        <v>9.4419643843947326E-2</v>
      </c>
      <c r="L150" s="29">
        <f t="shared" si="61"/>
        <v>3.0352383772579206E-2</v>
      </c>
      <c r="M150" s="29">
        <f t="shared" ca="1" si="62"/>
        <v>-7.2049873085363453E-4</v>
      </c>
      <c r="N150" s="29">
        <f t="shared" ca="1" si="63"/>
        <v>-3.107288250343284E-2</v>
      </c>
      <c r="O150" s="29">
        <f t="shared" ca="1" si="64"/>
        <v>9.6552402707214275E-4</v>
      </c>
      <c r="P150" s="33">
        <f t="shared" si="65"/>
        <v>3.0352383772579206E-2</v>
      </c>
      <c r="Q150" s="33">
        <f t="shared" ca="1" si="66"/>
        <v>-4.4015682302882428E-2</v>
      </c>
      <c r="R150" s="33">
        <f t="shared" ca="1" si="67"/>
        <v>-4.3061049651085481E-2</v>
      </c>
      <c r="S150" s="33">
        <f t="shared" ca="1" si="68"/>
        <v>-7.3413433423664687E-2</v>
      </c>
      <c r="T150" s="33">
        <f t="shared" ca="1" si="69"/>
        <v>5.3895322070508477E-3</v>
      </c>
    </row>
    <row r="151" spans="1:20" x14ac:dyDescent="0.25">
      <c r="A151" s="18">
        <v>43280</v>
      </c>
      <c r="B151" s="17">
        <v>69.73</v>
      </c>
      <c r="C151" s="17">
        <v>4</v>
      </c>
      <c r="D151" s="16">
        <f t="shared" si="74"/>
        <v>2.0117833021986442E-3</v>
      </c>
      <c r="E151" s="16">
        <f t="shared" si="70"/>
        <v>2.0097623761607319E-3</v>
      </c>
      <c r="F151" s="17">
        <v>5350.83</v>
      </c>
      <c r="G151" s="16">
        <f t="shared" si="75"/>
        <v>6.154453658261394E-3</v>
      </c>
      <c r="H151" s="16">
        <f t="shared" si="76"/>
        <v>6.1355923561255315E-3</v>
      </c>
      <c r="I151" s="17">
        <f t="shared" ca="1" si="71"/>
        <v>67.400000000000006</v>
      </c>
      <c r="J151" s="16">
        <f t="shared" ca="1" si="72"/>
        <v>3.4569732937685504E-2</v>
      </c>
      <c r="K151" s="16">
        <f t="shared" ca="1" si="73"/>
        <v>3.3985623314658056E-2</v>
      </c>
      <c r="L151" s="29">
        <f t="shared" si="61"/>
        <v>2.0117833021986442E-3</v>
      </c>
      <c r="M151" s="29">
        <f t="shared" ca="1" si="62"/>
        <v>-3.3217592531080385E-2</v>
      </c>
      <c r="N151" s="29">
        <f t="shared" ca="1" si="63"/>
        <v>-3.5229375833279029E-2</v>
      </c>
      <c r="O151" s="29">
        <f t="shared" ca="1" si="64"/>
        <v>1.2411089216024245E-3</v>
      </c>
      <c r="P151" s="33">
        <f t="shared" si="65"/>
        <v>2.0117833021986442E-3</v>
      </c>
      <c r="Q151" s="33">
        <f t="shared" ca="1" si="66"/>
        <v>-4.2692931462167613E-2</v>
      </c>
      <c r="R151" s="33">
        <f t="shared" ca="1" si="67"/>
        <v>-4.1794420317172509E-2</v>
      </c>
      <c r="S151" s="33">
        <f t="shared" ca="1" si="68"/>
        <v>-4.3806203619371153E-2</v>
      </c>
      <c r="T151" s="33">
        <f t="shared" ca="1" si="69"/>
        <v>1.9189834755418064E-3</v>
      </c>
    </row>
    <row r="152" spans="1:20" x14ac:dyDescent="0.25">
      <c r="A152" s="18">
        <v>43312</v>
      </c>
      <c r="B152" s="17">
        <v>80.400000000000006</v>
      </c>
      <c r="C152" s="17">
        <v>3.9409999999999998</v>
      </c>
      <c r="D152" s="16">
        <f t="shared" si="74"/>
        <v>0.15301878674888858</v>
      </c>
      <c r="E152" s="16">
        <f t="shared" si="70"/>
        <v>0.14238353495200132</v>
      </c>
      <c r="F152" s="17">
        <v>5549.96</v>
      </c>
      <c r="G152" s="16">
        <f t="shared" si="75"/>
        <v>3.7214787238615266E-2</v>
      </c>
      <c r="H152" s="16">
        <f t="shared" si="76"/>
        <v>3.6539031463327057E-2</v>
      </c>
      <c r="I152" s="17">
        <f t="shared" ca="1" si="71"/>
        <v>67.819999999999993</v>
      </c>
      <c r="J152" s="16">
        <f t="shared" ca="1" si="72"/>
        <v>0.18549100560306719</v>
      </c>
      <c r="K152" s="16">
        <f t="shared" ca="1" si="73"/>
        <v>0.17015703948742836</v>
      </c>
      <c r="L152" s="29">
        <f t="shared" si="61"/>
        <v>0.15301878674888858</v>
      </c>
      <c r="M152" s="29">
        <f t="shared" ca="1" si="62"/>
        <v>2.3084448371216322E-2</v>
      </c>
      <c r="N152" s="29">
        <f t="shared" ca="1" si="63"/>
        <v>-0.12993433837767226</v>
      </c>
      <c r="O152" s="29">
        <f t="shared" ca="1" si="64"/>
        <v>1.6882932289643434E-2</v>
      </c>
      <c r="P152" s="33">
        <f t="shared" si="65"/>
        <v>0.15301878674888858</v>
      </c>
      <c r="Q152" s="33">
        <f t="shared" ca="1" si="66"/>
        <v>-4.4970018565586252E-2</v>
      </c>
      <c r="R152" s="33">
        <f t="shared" ca="1" si="67"/>
        <v>-4.3973855561427966E-2</v>
      </c>
      <c r="S152" s="33">
        <f t="shared" ca="1" si="68"/>
        <v>-0.19699264231031655</v>
      </c>
      <c r="T152" s="33">
        <f t="shared" ca="1" si="69"/>
        <v>3.8806101124400319E-2</v>
      </c>
    </row>
    <row r="153" spans="1:20" x14ac:dyDescent="0.25">
      <c r="A153" s="18">
        <v>43343</v>
      </c>
      <c r="B153" s="17">
        <v>87.42</v>
      </c>
      <c r="C153" s="17">
        <v>3.9409999999999998</v>
      </c>
      <c r="D153" s="16">
        <f t="shared" si="74"/>
        <v>8.7313432835820937E-2</v>
      </c>
      <c r="E153" s="16">
        <f t="shared" si="70"/>
        <v>8.3709913250247819E-2</v>
      </c>
      <c r="F153" s="17">
        <v>5730.8</v>
      </c>
      <c r="G153" s="16">
        <f t="shared" si="75"/>
        <v>3.2584018623557753E-2</v>
      </c>
      <c r="H153" s="16">
        <f t="shared" si="76"/>
        <v>3.2064416511916369E-2</v>
      </c>
      <c r="I153" s="17">
        <f t="shared" ca="1" si="71"/>
        <v>67.790000000000006</v>
      </c>
      <c r="J153" s="16">
        <f t="shared" ca="1" si="72"/>
        <v>0.28957073314648163</v>
      </c>
      <c r="K153" s="16">
        <f t="shared" ca="1" si="73"/>
        <v>0.25430939799229413</v>
      </c>
      <c r="L153" s="29">
        <f t="shared" si="61"/>
        <v>8.7313432835820937E-2</v>
      </c>
      <c r="M153" s="29">
        <f t="shared" ca="1" si="62"/>
        <v>1.4690407035518945E-2</v>
      </c>
      <c r="N153" s="29">
        <f t="shared" ca="1" si="63"/>
        <v>-7.2623025800301999E-2</v>
      </c>
      <c r="O153" s="29">
        <f t="shared" ca="1" si="64"/>
        <v>5.2741038763913298E-3</v>
      </c>
      <c r="P153" s="33">
        <f t="shared" si="65"/>
        <v>8.7313432835820937E-2</v>
      </c>
      <c r="Q153" s="33">
        <f t="shared" ca="1" si="66"/>
        <v>-4.4634889109912007E-2</v>
      </c>
      <c r="R153" s="33">
        <f t="shared" ca="1" si="67"/>
        <v>-4.3653409347548466E-2</v>
      </c>
      <c r="S153" s="33">
        <f t="shared" ca="1" si="68"/>
        <v>-0.1309668421833694</v>
      </c>
      <c r="T153" s="33">
        <f t="shared" ca="1" si="69"/>
        <v>1.7152313751483586E-2</v>
      </c>
    </row>
    <row r="154" spans="1:20" x14ac:dyDescent="0.25">
      <c r="A154" s="18">
        <v>43371</v>
      </c>
      <c r="B154" s="17">
        <v>89.06</v>
      </c>
      <c r="C154" s="17">
        <v>3.8239999999999998</v>
      </c>
      <c r="D154" s="16">
        <f t="shared" si="74"/>
        <v>1.8760009151223889E-2</v>
      </c>
      <c r="E154" s="16">
        <f t="shared" si="70"/>
        <v>1.8586210458387768E-2</v>
      </c>
      <c r="F154" s="17">
        <v>5763.42</v>
      </c>
      <c r="G154" s="16">
        <f t="shared" si="75"/>
        <v>5.6920499755706011E-3</v>
      </c>
      <c r="H154" s="16">
        <f t="shared" si="76"/>
        <v>5.675911470930761E-3</v>
      </c>
      <c r="I154" s="17">
        <f t="shared" ca="1" si="71"/>
        <v>69.47</v>
      </c>
      <c r="J154" s="16">
        <f t="shared" ca="1" si="72"/>
        <v>0.28199222686051528</v>
      </c>
      <c r="K154" s="16">
        <f t="shared" ca="1" si="73"/>
        <v>0.24841529518876673</v>
      </c>
      <c r="L154" s="29">
        <f t="shared" si="61"/>
        <v>1.8760009151223889E-2</v>
      </c>
      <c r="M154" s="29">
        <f t="shared" ca="1" si="62"/>
        <v>-3.4055776415644223E-2</v>
      </c>
      <c r="N154" s="29">
        <f t="shared" ca="1" si="63"/>
        <v>-5.2815785566868112E-2</v>
      </c>
      <c r="O154" s="29">
        <f t="shared" ca="1" si="64"/>
        <v>2.789507205045394E-3</v>
      </c>
      <c r="P154" s="33">
        <f t="shared" si="65"/>
        <v>1.8760009151223889E-2</v>
      </c>
      <c r="Q154" s="33">
        <f t="shared" ca="1" si="66"/>
        <v>-4.2658503336728437E-2</v>
      </c>
      <c r="R154" s="33">
        <f t="shared" ca="1" si="67"/>
        <v>-4.1761430527393562E-2</v>
      </c>
      <c r="S154" s="33">
        <f t="shared" ca="1" si="68"/>
        <v>-6.052143967861745E-2</v>
      </c>
      <c r="T154" s="33">
        <f t="shared" ca="1" si="69"/>
        <v>3.6628446607725306E-3</v>
      </c>
    </row>
    <row r="155" spans="1:20" x14ac:dyDescent="0.25">
      <c r="A155" s="18">
        <v>43404</v>
      </c>
      <c r="B155" s="17">
        <v>85.51</v>
      </c>
      <c r="C155" s="17">
        <v>4.0590000000000002</v>
      </c>
      <c r="D155" s="16">
        <f t="shared" si="74"/>
        <v>-3.9860768021558468E-2</v>
      </c>
      <c r="E155" s="16">
        <f t="shared" si="70"/>
        <v>-4.0676971725692367E-2</v>
      </c>
      <c r="F155" s="17">
        <v>5369.49</v>
      </c>
      <c r="G155" s="16">
        <f t="shared" si="75"/>
        <v>-6.8350042162466096E-2</v>
      </c>
      <c r="H155" s="16">
        <f t="shared" si="76"/>
        <v>-7.0798116564409097E-2</v>
      </c>
      <c r="I155" s="17">
        <f t="shared" ca="1" si="71"/>
        <v>67.540000000000006</v>
      </c>
      <c r="J155" s="16">
        <f t="shared" ca="1" si="72"/>
        <v>0.26606455433816989</v>
      </c>
      <c r="K155" s="16">
        <f t="shared" ca="1" si="73"/>
        <v>0.2359133132104422</v>
      </c>
      <c r="L155" s="29">
        <f t="shared" si="61"/>
        <v>-3.9860768021558468E-2</v>
      </c>
      <c r="M155" s="29">
        <f t="shared" ca="1" si="62"/>
        <v>-0.16826943156724708</v>
      </c>
      <c r="N155" s="29">
        <f t="shared" ca="1" si="63"/>
        <v>-0.12840866354568861</v>
      </c>
      <c r="O155" s="29">
        <f t="shared" ca="1" si="64"/>
        <v>1.648878487358986E-2</v>
      </c>
      <c r="P155" s="33">
        <f t="shared" si="65"/>
        <v>-3.9860768021558468E-2</v>
      </c>
      <c r="Q155" s="33">
        <f t="shared" ca="1" si="66"/>
        <v>-3.6930926848695533E-2</v>
      </c>
      <c r="R155" s="33">
        <f t="shared" ca="1" si="67"/>
        <v>-3.6257298204490418E-2</v>
      </c>
      <c r="S155" s="33">
        <f t="shared" ca="1" si="68"/>
        <v>3.6034698170680501E-3</v>
      </c>
      <c r="T155" s="33">
        <f t="shared" ca="1" si="69"/>
        <v>1.2984994722520446E-5</v>
      </c>
    </row>
    <row r="156" spans="1:20" x14ac:dyDescent="0.25">
      <c r="A156" s="18">
        <v>43434</v>
      </c>
      <c r="B156" s="17">
        <v>96.7</v>
      </c>
      <c r="C156" s="17">
        <v>4</v>
      </c>
      <c r="D156" s="16">
        <f t="shared" si="74"/>
        <v>0.13086188749853811</v>
      </c>
      <c r="E156" s="16">
        <f t="shared" si="70"/>
        <v>0.12298007429138466</v>
      </c>
      <c r="F156" s="17">
        <v>5478.91</v>
      </c>
      <c r="G156" s="16">
        <f t="shared" si="75"/>
        <v>2.0378099223576251E-2</v>
      </c>
      <c r="H156" s="16">
        <f t="shared" si="76"/>
        <v>2.0173244122588509E-2</v>
      </c>
      <c r="I156" s="17">
        <f t="shared" ca="1" si="71"/>
        <v>69.59</v>
      </c>
      <c r="J156" s="16">
        <f t="shared" ca="1" si="72"/>
        <v>0.38956746659002728</v>
      </c>
      <c r="K156" s="16">
        <f t="shared" ca="1" si="73"/>
        <v>0.32899252360248993</v>
      </c>
      <c r="L156" s="29">
        <f t="shared" si="61"/>
        <v>0.13086188749853811</v>
      </c>
      <c r="M156" s="29">
        <f t="shared" ca="1" si="62"/>
        <v>-7.4348599559009854E-3</v>
      </c>
      <c r="N156" s="29">
        <f t="shared" ca="1" si="63"/>
        <v>-0.1382967474544391</v>
      </c>
      <c r="O156" s="29">
        <f t="shared" ca="1" si="64"/>
        <v>1.9125990356476906E-2</v>
      </c>
      <c r="P156" s="33">
        <f t="shared" si="65"/>
        <v>0.13086188749853811</v>
      </c>
      <c r="Q156" s="33">
        <f t="shared" ca="1" si="66"/>
        <v>-4.3744291332575277E-2</v>
      </c>
      <c r="R156" s="33">
        <f t="shared" ca="1" si="67"/>
        <v>-4.2801309816897004E-2</v>
      </c>
      <c r="S156" s="33">
        <f t="shared" ca="1" si="68"/>
        <v>-0.17366319731543511</v>
      </c>
      <c r="T156" s="33">
        <f t="shared" ca="1" si="69"/>
        <v>3.015890610181975E-2</v>
      </c>
    </row>
    <row r="157" spans="1:20" x14ac:dyDescent="0.25">
      <c r="A157" s="18">
        <v>43465</v>
      </c>
      <c r="B157" s="17">
        <v>83.73</v>
      </c>
      <c r="C157" s="17">
        <v>4</v>
      </c>
      <c r="D157" s="16">
        <f t="shared" si="74"/>
        <v>-0.13412616339193384</v>
      </c>
      <c r="E157" s="16">
        <f t="shared" si="70"/>
        <v>-0.14401606624290816</v>
      </c>
      <c r="F157" s="17">
        <v>4984.22</v>
      </c>
      <c r="G157" s="16">
        <f t="shared" si="75"/>
        <v>-9.028985692409619E-2</v>
      </c>
      <c r="H157" s="16">
        <f t="shared" si="76"/>
        <v>-9.4629254303228244E-2</v>
      </c>
      <c r="I157" s="17">
        <f t="shared" ca="1" si="71"/>
        <v>69.73</v>
      </c>
      <c r="J157" s="16">
        <f t="shared" ca="1" si="72"/>
        <v>0.20077441560304021</v>
      </c>
      <c r="K157" s="16">
        <f t="shared" ca="1" si="73"/>
        <v>0.18296669498342105</v>
      </c>
      <c r="L157" s="29">
        <f t="shared" si="61"/>
        <v>-0.13412616339193384</v>
      </c>
      <c r="M157" s="29">
        <f t="shared" ca="1" si="62"/>
        <v>-0.20803900921529361</v>
      </c>
      <c r="N157" s="29">
        <f t="shared" ca="1" si="63"/>
        <v>-7.3912845823359774E-2</v>
      </c>
      <c r="O157" s="29">
        <f t="shared" ca="1" si="64"/>
        <v>5.4631087777077527E-3</v>
      </c>
      <c r="P157" s="33">
        <f t="shared" si="65"/>
        <v>-0.13412616339193384</v>
      </c>
      <c r="Q157" s="33">
        <f t="shared" ca="1" si="66"/>
        <v>-3.5146076910715834E-2</v>
      </c>
      <c r="R157" s="33">
        <f t="shared" ca="1" si="67"/>
        <v>-3.4535626096844352E-2</v>
      </c>
      <c r="S157" s="33">
        <f t="shared" ca="1" si="68"/>
        <v>9.9590537295089487E-2</v>
      </c>
      <c r="T157" s="33">
        <f t="shared" ca="1" si="69"/>
        <v>9.9182751187246107E-3</v>
      </c>
    </row>
    <row r="158" spans="1:20" x14ac:dyDescent="0.25">
      <c r="A158" s="18">
        <v>43496</v>
      </c>
      <c r="B158" s="17">
        <v>87.27</v>
      </c>
      <c r="C158" s="17">
        <v>4.048</v>
      </c>
      <c r="D158" s="16">
        <f t="shared" si="74"/>
        <v>4.2278753135077007E-2</v>
      </c>
      <c r="E158" s="16">
        <f t="shared" si="70"/>
        <v>4.1409424958879434E-2</v>
      </c>
      <c r="F158" s="17">
        <v>5383.63</v>
      </c>
      <c r="G158" s="16">
        <f t="shared" si="75"/>
        <v>8.0134905762586639E-2</v>
      </c>
      <c r="H158" s="16">
        <f t="shared" si="76"/>
        <v>7.7085946078317022E-2</v>
      </c>
      <c r="I158" s="17">
        <f t="shared" ca="1" si="71"/>
        <v>80.400000000000006</v>
      </c>
      <c r="J158" s="16">
        <f t="shared" ca="1" si="72"/>
        <v>8.5447761194029637E-2</v>
      </c>
      <c r="K158" s="16">
        <f t="shared" ca="1" si="73"/>
        <v>8.1992584990299072E-2</v>
      </c>
      <c r="L158" s="29">
        <f t="shared" si="61"/>
        <v>4.2278753135077007E-2</v>
      </c>
      <c r="M158" s="29">
        <f t="shared" ca="1" si="62"/>
        <v>0.10088432976709824</v>
      </c>
      <c r="N158" s="29">
        <f t="shared" ca="1" si="63"/>
        <v>5.8605576632021233E-2</v>
      </c>
      <c r="O158" s="29">
        <f t="shared" ca="1" si="64"/>
        <v>3.4346136123717132E-3</v>
      </c>
      <c r="P158" s="33">
        <f t="shared" si="65"/>
        <v>4.2278753135077007E-2</v>
      </c>
      <c r="Q158" s="33">
        <f t="shared" ca="1" si="66"/>
        <v>-4.800680845069305E-2</v>
      </c>
      <c r="R158" s="33">
        <f t="shared" ca="1" si="67"/>
        <v>-4.6872702264797228E-2</v>
      </c>
      <c r="S158" s="33">
        <f t="shared" ca="1" si="68"/>
        <v>-8.9151455399874235E-2</v>
      </c>
      <c r="T158" s="33">
        <f t="shared" ca="1" si="69"/>
        <v>7.9479819999157646E-3</v>
      </c>
    </row>
    <row r="159" spans="1:20" x14ac:dyDescent="0.25">
      <c r="A159" s="18">
        <v>43524</v>
      </c>
      <c r="B159" s="17">
        <v>87.81</v>
      </c>
      <c r="C159" s="17">
        <v>4.0910000000000002</v>
      </c>
      <c r="D159" s="16">
        <f t="shared" si="74"/>
        <v>6.1876933654176902E-3</v>
      </c>
      <c r="E159" s="16">
        <f t="shared" si="70"/>
        <v>6.1686281966842373E-3</v>
      </c>
      <c r="F159" s="17">
        <v>5556.49</v>
      </c>
      <c r="G159" s="16">
        <f t="shared" si="75"/>
        <v>3.2108447274422636E-2</v>
      </c>
      <c r="H159" s="16">
        <f t="shared" si="76"/>
        <v>3.1603746106613519E-2</v>
      </c>
      <c r="I159" s="17">
        <f t="shared" ca="1" si="71"/>
        <v>87.42</v>
      </c>
      <c r="J159" s="16">
        <f t="shared" ca="1" si="72"/>
        <v>4.461221688400796E-3</v>
      </c>
      <c r="K159" s="16">
        <f t="shared" ca="1" si="73"/>
        <v>4.4512999367356792E-3</v>
      </c>
      <c r="L159" s="29">
        <f t="shared" si="61"/>
        <v>6.1876933654176902E-3</v>
      </c>
      <c r="M159" s="29">
        <f t="shared" ca="1" si="62"/>
        <v>1.3828354556858449E-2</v>
      </c>
      <c r="N159" s="29">
        <f t="shared" ca="1" si="63"/>
        <v>7.6406611914407591E-3</v>
      </c>
      <c r="O159" s="29">
        <f t="shared" ca="1" si="64"/>
        <v>5.8379703442388918E-5</v>
      </c>
      <c r="P159" s="33">
        <f t="shared" si="65"/>
        <v>6.1876933654176902E-3</v>
      </c>
      <c r="Q159" s="33">
        <f t="shared" ca="1" si="66"/>
        <v>-4.4600386873663564E-2</v>
      </c>
      <c r="R159" s="33">
        <f t="shared" ca="1" si="67"/>
        <v>-4.3620412682316201E-2</v>
      </c>
      <c r="S159" s="33">
        <f t="shared" ca="1" si="68"/>
        <v>-4.9808106047733891E-2</v>
      </c>
      <c r="T159" s="33">
        <f t="shared" ca="1" si="69"/>
        <v>2.4808474280623052E-3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140625" customWidth="1"/>
    <col min="2" max="2" width="10" customWidth="1"/>
    <col min="3" max="3" width="10.7109375" customWidth="1"/>
    <col min="4" max="4" width="11.7109375" style="8" customWidth="1"/>
    <col min="5" max="5" width="13.42578125" style="8" customWidth="1"/>
    <col min="6" max="6" width="10.42578125" customWidth="1"/>
    <col min="7" max="7" width="11.7109375" style="8" customWidth="1"/>
    <col min="8" max="8" width="13.42578125" style="8" customWidth="1"/>
    <col min="9" max="10" width="14.140625" customWidth="1"/>
    <col min="11" max="11" width="15.85546875" customWidth="1"/>
    <col min="14" max="14" width="14.7109375" customWidth="1"/>
  </cols>
  <sheetData>
    <row r="1" spans="1:22" ht="15.75" thickBot="1" x14ac:dyDescent="0.3">
      <c r="A1" s="1" t="s">
        <v>1</v>
      </c>
      <c r="B1" s="2" t="s">
        <v>11</v>
      </c>
      <c r="C1" s="2" t="s">
        <v>10</v>
      </c>
      <c r="D1" s="9" t="s">
        <v>13</v>
      </c>
      <c r="E1" s="9" t="s">
        <v>14</v>
      </c>
      <c r="F1" s="9" t="s">
        <v>12</v>
      </c>
      <c r="G1" s="9" t="s">
        <v>15</v>
      </c>
      <c r="H1" s="9" t="s">
        <v>16</v>
      </c>
      <c r="I1" s="9" t="str">
        <f>CONCATENATE("Lag",$B$1)</f>
        <v>LagUAT</v>
      </c>
      <c r="J1" s="9" t="s">
        <v>18</v>
      </c>
      <c r="K1" s="9" t="s">
        <v>19</v>
      </c>
      <c r="N1" s="10" t="s">
        <v>17</v>
      </c>
      <c r="O1" s="11">
        <v>6</v>
      </c>
    </row>
    <row r="2" spans="1:22" x14ac:dyDescent="0.25">
      <c r="A2" s="3">
        <v>38748</v>
      </c>
      <c r="B2" s="7">
        <v>41.98</v>
      </c>
      <c r="C2" s="7">
        <v>3</v>
      </c>
      <c r="F2" s="7">
        <v>1937.93</v>
      </c>
      <c r="I2" s="7"/>
      <c r="J2" s="7"/>
      <c r="K2" s="7"/>
    </row>
    <row r="3" spans="1:22" x14ac:dyDescent="0.25">
      <c r="A3" s="3">
        <v>38776</v>
      </c>
      <c r="B3" s="7">
        <v>35.47</v>
      </c>
      <c r="C3" s="7">
        <v>3.25</v>
      </c>
      <c r="D3" s="4">
        <f>B3/B2-1</f>
        <v>-0.1550738446879466</v>
      </c>
      <c r="E3" s="4">
        <f>LN(B3/B2)</f>
        <v>-0.16850604560695642</v>
      </c>
      <c r="F3" s="7">
        <v>1943.19</v>
      </c>
      <c r="G3" s="4">
        <f>F3/F2-1</f>
        <v>2.7142363243253254E-3</v>
      </c>
      <c r="H3" s="4">
        <f>LN(F3/F2)</f>
        <v>2.7105594367050983E-3</v>
      </c>
      <c r="I3" s="7" t="str">
        <f t="shared" ref="I3:I34" ca="1" si="0">IF(ISERROR(OFFSET(B3,-Lag,0,1,1)),"",IF(OFFSET(B3,-Lag,0,1,1)=$B$1,"",OFFSET(B3,-Lag,0,1,1)))</f>
        <v/>
      </c>
      <c r="J3" s="4" t="str">
        <f ca="1">IF(I3&lt;&gt;"",B3/I3-1,"")</f>
        <v/>
      </c>
      <c r="K3" s="4" t="str">
        <f ca="1">IF(I3="","",LN(B3/I3))</f>
        <v/>
      </c>
    </row>
    <row r="4" spans="1:22" x14ac:dyDescent="0.25">
      <c r="A4" s="3">
        <v>38807</v>
      </c>
      <c r="B4" s="7">
        <v>39.93</v>
      </c>
      <c r="C4" s="7">
        <v>3.625</v>
      </c>
      <c r="D4" s="4">
        <f t="shared" ref="D4:D67" si="1">B4/B3-1</f>
        <v>0.12574006202424592</v>
      </c>
      <c r="E4" s="4">
        <f t="shared" ref="E4:E67" si="2">LN(B4/B3)</f>
        <v>0.11844065228959956</v>
      </c>
      <c r="F4" s="7">
        <v>1967.38</v>
      </c>
      <c r="G4" s="4">
        <f t="shared" ref="G4:G67" si="3">F4/F3-1</f>
        <v>1.2448602555591659E-2</v>
      </c>
      <c r="H4" s="4">
        <f t="shared" ref="H4:H67" si="4">LN(F4/F3)</f>
        <v>1.237175580201951E-2</v>
      </c>
      <c r="I4" s="7" t="str">
        <f t="shared" ca="1" si="0"/>
        <v/>
      </c>
      <c r="J4" s="4" t="str">
        <f t="shared" ref="J4:J67" ca="1" si="5">IF(I4&lt;&gt;"",B4/I4-1,"")</f>
        <v/>
      </c>
      <c r="K4" s="4" t="str">
        <f t="shared" ref="K4:K67" ca="1" si="6">IF(I4="","",LN(B4/I4))</f>
        <v/>
      </c>
    </row>
    <row r="5" spans="1:22" x14ac:dyDescent="0.25">
      <c r="A5" s="3">
        <v>38835</v>
      </c>
      <c r="B5" s="7">
        <v>36.01</v>
      </c>
      <c r="C5" s="7">
        <v>3.625</v>
      </c>
      <c r="D5" s="4">
        <f t="shared" si="1"/>
        <v>-9.8171800651139507E-2</v>
      </c>
      <c r="E5" s="4">
        <f t="shared" si="2"/>
        <v>-0.1033312434143461</v>
      </c>
      <c r="F5" s="7">
        <v>1993.79</v>
      </c>
      <c r="G5" s="4">
        <f t="shared" si="3"/>
        <v>1.3423944535371879E-2</v>
      </c>
      <c r="H5" s="4">
        <f t="shared" si="4"/>
        <v>1.3334641701764835E-2</v>
      </c>
      <c r="I5" s="7" t="str">
        <f t="shared" ca="1" si="0"/>
        <v/>
      </c>
      <c r="J5" s="4" t="str">
        <f t="shared" ca="1" si="5"/>
        <v/>
      </c>
      <c r="K5" s="4" t="str">
        <f t="shared" ca="1" si="6"/>
        <v/>
      </c>
    </row>
    <row r="6" spans="1:22" x14ac:dyDescent="0.25">
      <c r="A6" s="3">
        <v>38868</v>
      </c>
      <c r="B6" s="7">
        <v>29.43</v>
      </c>
      <c r="C6" s="7">
        <v>3</v>
      </c>
      <c r="D6" s="4">
        <f t="shared" si="1"/>
        <v>-0.1827270202721466</v>
      </c>
      <c r="E6" s="4">
        <f t="shared" si="2"/>
        <v>-0.20178211541540242</v>
      </c>
      <c r="F6" s="7">
        <v>1936.41</v>
      </c>
      <c r="G6" s="4">
        <f t="shared" si="3"/>
        <v>-2.8779359912528335E-2</v>
      </c>
      <c r="H6" s="4">
        <f t="shared" si="4"/>
        <v>-2.920160675335334E-2</v>
      </c>
      <c r="I6" s="7" t="str">
        <f t="shared" ca="1" si="0"/>
        <v/>
      </c>
      <c r="J6" s="4" t="str">
        <f t="shared" ca="1" si="5"/>
        <v/>
      </c>
      <c r="K6" s="4" t="str">
        <f t="shared" ca="1" si="6"/>
        <v/>
      </c>
    </row>
    <row r="7" spans="1:22" x14ac:dyDescent="0.25">
      <c r="A7" s="3">
        <v>38898</v>
      </c>
      <c r="B7" s="7">
        <v>31.02</v>
      </c>
      <c r="C7" s="7">
        <v>4</v>
      </c>
      <c r="D7" s="4">
        <f t="shared" si="1"/>
        <v>5.4026503567788042E-2</v>
      </c>
      <c r="E7" s="4">
        <f t="shared" si="2"/>
        <v>5.2617595503011427E-2</v>
      </c>
      <c r="F7" s="7">
        <v>1939.03</v>
      </c>
      <c r="G7" s="4">
        <f t="shared" si="3"/>
        <v>1.3530192469568547E-3</v>
      </c>
      <c r="H7" s="4">
        <f t="shared" si="4"/>
        <v>1.3521047412185059E-3</v>
      </c>
      <c r="I7" s="7" t="str">
        <f t="shared" ca="1" si="0"/>
        <v/>
      </c>
      <c r="J7" s="4" t="str">
        <f t="shared" ca="1" si="5"/>
        <v/>
      </c>
      <c r="K7" s="4" t="str">
        <f t="shared" ca="1" si="6"/>
        <v/>
      </c>
    </row>
    <row r="8" spans="1:22" x14ac:dyDescent="0.25">
      <c r="A8" s="3">
        <v>38929</v>
      </c>
      <c r="B8" s="7">
        <v>26.14</v>
      </c>
      <c r="C8" s="7">
        <v>4.0910000000000002</v>
      </c>
      <c r="D8" s="4">
        <f t="shared" si="1"/>
        <v>-0.15731785944551901</v>
      </c>
      <c r="E8" s="4">
        <f t="shared" si="2"/>
        <v>-0.17116544955231686</v>
      </c>
      <c r="F8" s="7">
        <v>1951</v>
      </c>
      <c r="G8" s="4">
        <f t="shared" si="3"/>
        <v>6.1731896876273673E-3</v>
      </c>
      <c r="H8" s="4">
        <f t="shared" si="4"/>
        <v>6.1542136074197416E-3</v>
      </c>
      <c r="I8" s="7">
        <f t="shared" ca="1" si="0"/>
        <v>41.98</v>
      </c>
      <c r="J8" s="4">
        <f t="shared" ca="1" si="5"/>
        <v>-0.37732253454025722</v>
      </c>
      <c r="K8" s="4">
        <f t="shared" ca="1" si="6"/>
        <v>-0.47372660619641094</v>
      </c>
    </row>
    <row r="9" spans="1:22" x14ac:dyDescent="0.25">
      <c r="A9" s="3">
        <v>38960</v>
      </c>
      <c r="B9" s="7">
        <v>25</v>
      </c>
      <c r="C9" s="7">
        <v>4.0910000000000002</v>
      </c>
      <c r="D9" s="4">
        <f t="shared" si="1"/>
        <v>-4.3611323641928101E-2</v>
      </c>
      <c r="E9" s="4">
        <f t="shared" si="2"/>
        <v>-4.4590883327875162E-2</v>
      </c>
      <c r="F9" s="7">
        <v>1997.41</v>
      </c>
      <c r="G9" s="4">
        <f t="shared" si="3"/>
        <v>2.3787801127626906E-2</v>
      </c>
      <c r="H9" s="4">
        <f t="shared" si="4"/>
        <v>2.3509279681851573E-2</v>
      </c>
      <c r="I9" s="7">
        <f t="shared" ca="1" si="0"/>
        <v>35.47</v>
      </c>
      <c r="J9" s="4">
        <f t="shared" ca="1" si="5"/>
        <v>-0.2951790245277699</v>
      </c>
      <c r="K9" s="4">
        <f t="shared" ca="1" si="6"/>
        <v>-0.34981144391732966</v>
      </c>
      <c r="U9" s="8"/>
      <c r="V9" s="12"/>
    </row>
    <row r="10" spans="1:22" x14ac:dyDescent="0.25">
      <c r="A10" s="3">
        <v>38989</v>
      </c>
      <c r="B10" s="7">
        <v>26.57</v>
      </c>
      <c r="C10" s="7">
        <v>4.0910000000000002</v>
      </c>
      <c r="D10" s="4">
        <f t="shared" si="1"/>
        <v>6.2799999999999967E-2</v>
      </c>
      <c r="E10" s="4">
        <f t="shared" si="2"/>
        <v>6.0906934903521358E-2</v>
      </c>
      <c r="F10" s="7">
        <v>2048.89</v>
      </c>
      <c r="G10" s="4">
        <f t="shared" si="3"/>
        <v>2.5773376522596703E-2</v>
      </c>
      <c r="H10" s="4">
        <f t="shared" si="4"/>
        <v>2.5446841768604837E-2</v>
      </c>
      <c r="I10" s="7">
        <f t="shared" ca="1" si="0"/>
        <v>39.93</v>
      </c>
      <c r="J10" s="4">
        <f t="shared" ca="1" si="5"/>
        <v>-0.33458552466816927</v>
      </c>
      <c r="K10" s="4">
        <f t="shared" ca="1" si="6"/>
        <v>-0.40734516130340775</v>
      </c>
      <c r="U10" s="8"/>
      <c r="V10" s="12"/>
    </row>
    <row r="11" spans="1:22" x14ac:dyDescent="0.25">
      <c r="A11" s="3">
        <v>39021</v>
      </c>
      <c r="B11" s="7">
        <v>35.94</v>
      </c>
      <c r="C11" s="7">
        <v>4.5</v>
      </c>
      <c r="D11" s="4">
        <f t="shared" si="1"/>
        <v>0.35265336846066986</v>
      </c>
      <c r="E11" s="4">
        <f t="shared" si="2"/>
        <v>0.30206812158369079</v>
      </c>
      <c r="F11" s="7">
        <v>2115.65</v>
      </c>
      <c r="G11" s="4">
        <f t="shared" si="3"/>
        <v>3.2583496429774206E-2</v>
      </c>
      <c r="H11" s="4">
        <f t="shared" si="4"/>
        <v>3.2063910796249491E-2</v>
      </c>
      <c r="I11" s="7">
        <f t="shared" ca="1" si="0"/>
        <v>36.01</v>
      </c>
      <c r="J11" s="4">
        <f t="shared" ca="1" si="5"/>
        <v>-1.9439044709802511E-3</v>
      </c>
      <c r="K11" s="4">
        <f t="shared" ca="1" si="6"/>
        <v>-1.9457963053708541E-3</v>
      </c>
      <c r="U11" s="8"/>
      <c r="V11" s="12"/>
    </row>
    <row r="12" spans="1:22" x14ac:dyDescent="0.25">
      <c r="A12" s="3">
        <v>39051</v>
      </c>
      <c r="B12" s="7">
        <v>40.58</v>
      </c>
      <c r="C12" s="7">
        <v>4.3330000000000002</v>
      </c>
      <c r="D12" s="4">
        <f t="shared" si="1"/>
        <v>0.12910406232609906</v>
      </c>
      <c r="E12" s="4">
        <f t="shared" si="2"/>
        <v>0.1214244530422557</v>
      </c>
      <c r="F12" s="7">
        <v>2155.89</v>
      </c>
      <c r="G12" s="4">
        <f t="shared" si="3"/>
        <v>1.9020159289107275E-2</v>
      </c>
      <c r="H12" s="4">
        <f t="shared" si="4"/>
        <v>1.8841537449322029E-2</v>
      </c>
      <c r="I12" s="7">
        <f t="shared" ca="1" si="0"/>
        <v>29.43</v>
      </c>
      <c r="J12" s="4">
        <f t="shared" ca="1" si="5"/>
        <v>0.37886510363574577</v>
      </c>
      <c r="K12" s="4">
        <f t="shared" ca="1" si="6"/>
        <v>0.32126077215228721</v>
      </c>
      <c r="U12" s="8"/>
      <c r="V12" s="13"/>
    </row>
    <row r="13" spans="1:22" x14ac:dyDescent="0.25">
      <c r="A13" s="3">
        <v>39080</v>
      </c>
      <c r="B13" s="7">
        <v>44</v>
      </c>
      <c r="C13" s="7">
        <v>4.3849999999999998</v>
      </c>
      <c r="D13" s="4">
        <f t="shared" si="1"/>
        <v>8.4277969443075529E-2</v>
      </c>
      <c r="E13" s="4">
        <f t="shared" si="2"/>
        <v>8.0914299520592592E-2</v>
      </c>
      <c r="F13" s="7">
        <v>2186.13</v>
      </c>
      <c r="G13" s="4">
        <f t="shared" si="3"/>
        <v>1.4026689673406478E-2</v>
      </c>
      <c r="H13" s="4">
        <f t="shared" si="4"/>
        <v>1.3929225999524788E-2</v>
      </c>
      <c r="I13" s="7">
        <f t="shared" ca="1" si="0"/>
        <v>31.02</v>
      </c>
      <c r="J13" s="4">
        <f t="shared" ca="1" si="5"/>
        <v>0.41843971631205679</v>
      </c>
      <c r="K13" s="4">
        <f t="shared" ca="1" si="6"/>
        <v>0.34955747616986843</v>
      </c>
    </row>
    <row r="14" spans="1:22" x14ac:dyDescent="0.25">
      <c r="A14" s="3">
        <v>39113</v>
      </c>
      <c r="B14" s="7">
        <v>43.2</v>
      </c>
      <c r="C14" s="7">
        <v>4.5380000000000003</v>
      </c>
      <c r="D14" s="4">
        <f t="shared" si="1"/>
        <v>-1.8181818181818077E-2</v>
      </c>
      <c r="E14" s="4">
        <f t="shared" si="2"/>
        <v>-1.834913866819643E-2</v>
      </c>
      <c r="F14" s="7">
        <v>2219.19</v>
      </c>
      <c r="G14" s="4">
        <f t="shared" si="3"/>
        <v>1.5122613934212437E-2</v>
      </c>
      <c r="H14" s="4">
        <f t="shared" si="4"/>
        <v>1.500940710341604E-2</v>
      </c>
      <c r="I14" s="7">
        <f t="shared" ca="1" si="0"/>
        <v>26.14</v>
      </c>
      <c r="J14" s="4">
        <f t="shared" ca="1" si="5"/>
        <v>0.6526396327467483</v>
      </c>
      <c r="K14" s="4">
        <f t="shared" ca="1" si="6"/>
        <v>0.50237378705398872</v>
      </c>
    </row>
    <row r="15" spans="1:22" x14ac:dyDescent="0.25">
      <c r="A15" s="3">
        <v>39141</v>
      </c>
      <c r="B15" s="7">
        <v>39.99</v>
      </c>
      <c r="C15" s="7">
        <v>4.4290000000000003</v>
      </c>
      <c r="D15" s="4">
        <f t="shared" si="1"/>
        <v>-7.4305555555555625E-2</v>
      </c>
      <c r="E15" s="4">
        <f t="shared" si="2"/>
        <v>-7.7211072391337704E-2</v>
      </c>
      <c r="F15" s="7">
        <v>2175.7800000000002</v>
      </c>
      <c r="G15" s="4">
        <f t="shared" si="3"/>
        <v>-1.9561191245454301E-2</v>
      </c>
      <c r="H15" s="4">
        <f t="shared" si="4"/>
        <v>-1.9755043498669949E-2</v>
      </c>
      <c r="I15" s="7">
        <f t="shared" ca="1" si="0"/>
        <v>25</v>
      </c>
      <c r="J15" s="4">
        <f t="shared" ca="1" si="5"/>
        <v>0.59960000000000013</v>
      </c>
      <c r="K15" s="4">
        <f t="shared" ca="1" si="6"/>
        <v>0.46975359799052635</v>
      </c>
    </row>
    <row r="16" spans="1:22" x14ac:dyDescent="0.25">
      <c r="A16" s="3">
        <v>39171</v>
      </c>
      <c r="B16" s="7">
        <v>38.17</v>
      </c>
      <c r="C16" s="7">
        <v>4.5380000000000003</v>
      </c>
      <c r="D16" s="4">
        <f t="shared" si="1"/>
        <v>-4.5511377844461132E-2</v>
      </c>
      <c r="E16" s="4">
        <f t="shared" si="2"/>
        <v>-4.6579556101588641E-2</v>
      </c>
      <c r="F16" s="7">
        <v>2200.12</v>
      </c>
      <c r="G16" s="4">
        <f t="shared" si="3"/>
        <v>1.1186792782358346E-2</v>
      </c>
      <c r="H16" s="4">
        <f t="shared" si="4"/>
        <v>1.1124683389993393E-2</v>
      </c>
      <c r="I16" s="7">
        <f t="shared" ca="1" si="0"/>
        <v>26.57</v>
      </c>
      <c r="J16" s="4">
        <f t="shared" ca="1" si="5"/>
        <v>0.43658261196838555</v>
      </c>
      <c r="K16" s="4">
        <f t="shared" ca="1" si="6"/>
        <v>0.36226710698541631</v>
      </c>
    </row>
    <row r="17" spans="1:11" x14ac:dyDescent="0.25">
      <c r="A17" s="3">
        <v>39202</v>
      </c>
      <c r="B17" s="7">
        <v>33.4</v>
      </c>
      <c r="C17" s="7">
        <v>4.077</v>
      </c>
      <c r="D17" s="4">
        <f t="shared" si="1"/>
        <v>-0.12496725176840462</v>
      </c>
      <c r="E17" s="4">
        <f t="shared" si="2"/>
        <v>-0.13349396677448377</v>
      </c>
      <c r="F17" s="7">
        <v>2297.5700000000002</v>
      </c>
      <c r="G17" s="4">
        <f t="shared" si="3"/>
        <v>4.4293038561533216E-2</v>
      </c>
      <c r="H17" s="4">
        <f t="shared" si="4"/>
        <v>4.3340138352193004E-2</v>
      </c>
      <c r="I17" s="7">
        <f t="shared" ca="1" si="0"/>
        <v>35.94</v>
      </c>
      <c r="J17" s="4">
        <f t="shared" ca="1" si="5"/>
        <v>-7.0673344462993892E-2</v>
      </c>
      <c r="K17" s="4">
        <f t="shared" ca="1" si="6"/>
        <v>-7.3294981372758264E-2</v>
      </c>
    </row>
    <row r="18" spans="1:11" x14ac:dyDescent="0.25">
      <c r="A18" s="3">
        <v>39233</v>
      </c>
      <c r="B18" s="7">
        <v>39.26</v>
      </c>
      <c r="C18" s="7">
        <v>3.9169999999999998</v>
      </c>
      <c r="D18" s="4">
        <f t="shared" si="1"/>
        <v>0.17544910179640727</v>
      </c>
      <c r="E18" s="4">
        <f t="shared" si="2"/>
        <v>0.16165028886566035</v>
      </c>
      <c r="F18" s="7">
        <v>2377.75</v>
      </c>
      <c r="G18" s="4">
        <f t="shared" si="3"/>
        <v>3.489773978594779E-2</v>
      </c>
      <c r="H18" s="4">
        <f t="shared" si="4"/>
        <v>3.4302619696898642E-2</v>
      </c>
      <c r="I18" s="7">
        <f t="shared" ca="1" si="0"/>
        <v>40.58</v>
      </c>
      <c r="J18" s="4">
        <f t="shared" ca="1" si="5"/>
        <v>-3.2528339083292224E-2</v>
      </c>
      <c r="K18" s="4">
        <f t="shared" ca="1" si="6"/>
        <v>-3.306914554935364E-2</v>
      </c>
    </row>
    <row r="19" spans="1:11" x14ac:dyDescent="0.25">
      <c r="A19" s="3">
        <v>39262</v>
      </c>
      <c r="B19" s="7">
        <v>40.590000000000003</v>
      </c>
      <c r="C19" s="7">
        <v>4.0910000000000002</v>
      </c>
      <c r="D19" s="4">
        <f t="shared" si="1"/>
        <v>3.3876719307182945E-2</v>
      </c>
      <c r="E19" s="4">
        <f t="shared" si="2"/>
        <v>3.3315542002491413E-2</v>
      </c>
      <c r="F19" s="7">
        <v>2338.25</v>
      </c>
      <c r="G19" s="4">
        <f t="shared" si="3"/>
        <v>-1.6612343602144919E-2</v>
      </c>
      <c r="H19" s="4">
        <f t="shared" si="4"/>
        <v>-1.6751876047834551E-2</v>
      </c>
      <c r="I19" s="7">
        <f t="shared" ca="1" si="0"/>
        <v>44</v>
      </c>
      <c r="J19" s="4">
        <f t="shared" ca="1" si="5"/>
        <v>-7.7499999999999902E-2</v>
      </c>
      <c r="K19" s="4">
        <f t="shared" ca="1" si="6"/>
        <v>-8.0667903067454694E-2</v>
      </c>
    </row>
    <row r="20" spans="1:11" x14ac:dyDescent="0.25">
      <c r="A20" s="3">
        <v>39294</v>
      </c>
      <c r="B20" s="7">
        <v>44.14</v>
      </c>
      <c r="C20" s="7">
        <v>4.1820000000000004</v>
      </c>
      <c r="D20" s="4">
        <f t="shared" si="1"/>
        <v>8.7459965508746018E-2</v>
      </c>
      <c r="E20" s="4">
        <f t="shared" si="2"/>
        <v>8.3844669977784003E-2</v>
      </c>
      <c r="F20" s="7">
        <v>2265.75</v>
      </c>
      <c r="G20" s="4">
        <f t="shared" si="3"/>
        <v>-3.1006094301293752E-2</v>
      </c>
      <c r="H20" s="4">
        <f t="shared" si="4"/>
        <v>-3.1496956379769354E-2</v>
      </c>
      <c r="I20" s="7">
        <f t="shared" ca="1" si="0"/>
        <v>43.2</v>
      </c>
      <c r="J20" s="4">
        <f t="shared" ca="1" si="5"/>
        <v>2.1759259259259256E-2</v>
      </c>
      <c r="K20" s="4">
        <f t="shared" ca="1" si="6"/>
        <v>2.1525905578525711E-2</v>
      </c>
    </row>
    <row r="21" spans="1:11" x14ac:dyDescent="0.25">
      <c r="A21" s="3">
        <v>39325</v>
      </c>
      <c r="B21" s="7">
        <v>47.47</v>
      </c>
      <c r="C21" s="7">
        <v>4.1820000000000004</v>
      </c>
      <c r="D21" s="4">
        <f t="shared" si="1"/>
        <v>7.5441776166742081E-2</v>
      </c>
      <c r="E21" s="4">
        <f t="shared" si="2"/>
        <v>7.2731531734636229E-2</v>
      </c>
      <c r="F21" s="7">
        <v>2299.71</v>
      </c>
      <c r="G21" s="4">
        <f t="shared" si="3"/>
        <v>1.498841443230714E-2</v>
      </c>
      <c r="H21" s="4">
        <f t="shared" si="4"/>
        <v>1.487719807619968E-2</v>
      </c>
      <c r="I21" s="7">
        <f t="shared" ca="1" si="0"/>
        <v>39.99</v>
      </c>
      <c r="J21" s="4">
        <f t="shared" ca="1" si="5"/>
        <v>0.18704676169042256</v>
      </c>
      <c r="K21" s="4">
        <f t="shared" ca="1" si="6"/>
        <v>0.17146850970449964</v>
      </c>
    </row>
    <row r="22" spans="1:11" x14ac:dyDescent="0.25">
      <c r="A22" s="3">
        <v>39353</v>
      </c>
      <c r="B22" s="7">
        <v>46.53</v>
      </c>
      <c r="C22" s="7">
        <v>4.2729999999999997</v>
      </c>
      <c r="D22" s="4">
        <f t="shared" si="1"/>
        <v>-1.9801980198019709E-2</v>
      </c>
      <c r="E22" s="4">
        <f t="shared" si="2"/>
        <v>-2.0000666706669428E-2</v>
      </c>
      <c r="F22" s="7">
        <v>2385.7199999999998</v>
      </c>
      <c r="G22" s="4">
        <f t="shared" si="3"/>
        <v>3.7400367872470808E-2</v>
      </c>
      <c r="H22" s="4">
        <f t="shared" si="4"/>
        <v>3.671793754515465E-2</v>
      </c>
      <c r="I22" s="7">
        <f t="shared" ca="1" si="0"/>
        <v>38.17</v>
      </c>
      <c r="J22" s="4">
        <f t="shared" ca="1" si="5"/>
        <v>0.21902017291066289</v>
      </c>
      <c r="K22" s="4">
        <f t="shared" ca="1" si="6"/>
        <v>0.19804739909941882</v>
      </c>
    </row>
    <row r="23" spans="1:11" x14ac:dyDescent="0.25">
      <c r="A23" s="3">
        <v>39386</v>
      </c>
      <c r="B23" s="7">
        <v>47.9</v>
      </c>
      <c r="C23" s="7">
        <v>4.0910000000000002</v>
      </c>
      <c r="D23" s="4">
        <f t="shared" si="1"/>
        <v>2.9443369868901836E-2</v>
      </c>
      <c r="E23" s="4">
        <f t="shared" si="2"/>
        <v>2.9018238560312458E-2</v>
      </c>
      <c r="F23" s="7">
        <v>2423.67</v>
      </c>
      <c r="G23" s="4">
        <f t="shared" si="3"/>
        <v>1.5907147527790544E-2</v>
      </c>
      <c r="H23" s="4">
        <f t="shared" si="4"/>
        <v>1.5781954751396144E-2</v>
      </c>
      <c r="I23" s="7">
        <f t="shared" ca="1" si="0"/>
        <v>33.4</v>
      </c>
      <c r="J23" s="4">
        <f t="shared" ca="1" si="5"/>
        <v>0.43413173652694614</v>
      </c>
      <c r="K23" s="4">
        <f t="shared" ca="1" si="6"/>
        <v>0.36055960443421486</v>
      </c>
    </row>
    <row r="24" spans="1:11" x14ac:dyDescent="0.25">
      <c r="A24" s="3">
        <v>39416</v>
      </c>
      <c r="B24" s="7">
        <v>40.94</v>
      </c>
      <c r="C24" s="7">
        <v>4.3330000000000002</v>
      </c>
      <c r="D24" s="4">
        <f t="shared" si="1"/>
        <v>-0.14530271398747396</v>
      </c>
      <c r="E24" s="4">
        <f t="shared" si="2"/>
        <v>-0.15700792418372614</v>
      </c>
      <c r="F24" s="7">
        <v>2322.34</v>
      </c>
      <c r="G24" s="4">
        <f t="shared" si="3"/>
        <v>-4.1808497031361469E-2</v>
      </c>
      <c r="H24" s="4">
        <f t="shared" si="4"/>
        <v>-4.2707622273708348E-2</v>
      </c>
      <c r="I24" s="7">
        <f t="shared" ca="1" si="0"/>
        <v>39.26</v>
      </c>
      <c r="J24" s="4">
        <f t="shared" ca="1" si="5"/>
        <v>4.279164544065206E-2</v>
      </c>
      <c r="K24" s="4">
        <f t="shared" ca="1" si="6"/>
        <v>4.1901391384828464E-2</v>
      </c>
    </row>
    <row r="25" spans="1:11" x14ac:dyDescent="0.25">
      <c r="A25" s="3">
        <v>39447</v>
      </c>
      <c r="B25" s="7">
        <v>35.659999999999997</v>
      </c>
      <c r="C25" s="7">
        <v>4.1669999999999998</v>
      </c>
      <c r="D25" s="4">
        <f t="shared" si="1"/>
        <v>-0.12896922325354176</v>
      </c>
      <c r="E25" s="4">
        <f t="shared" si="2"/>
        <v>-0.13807796779814913</v>
      </c>
      <c r="F25" s="7">
        <v>2306.23</v>
      </c>
      <c r="G25" s="4">
        <f t="shared" si="3"/>
        <v>-6.9369687470396402E-3</v>
      </c>
      <c r="H25" s="4">
        <f t="shared" si="4"/>
        <v>-6.961141369419368E-3</v>
      </c>
      <c r="I25" s="7">
        <f t="shared" ca="1" si="0"/>
        <v>40.590000000000003</v>
      </c>
      <c r="J25" s="4">
        <f t="shared" ca="1" si="5"/>
        <v>-0.12145848731214604</v>
      </c>
      <c r="K25" s="4">
        <f t="shared" ca="1" si="6"/>
        <v>-0.12949211841581224</v>
      </c>
    </row>
    <row r="26" spans="1:11" x14ac:dyDescent="0.25">
      <c r="A26" s="3">
        <v>39478</v>
      </c>
      <c r="B26" s="7">
        <v>37.950000000000003</v>
      </c>
      <c r="C26" s="7">
        <v>4.5</v>
      </c>
      <c r="D26" s="4">
        <f t="shared" si="1"/>
        <v>6.4217610768368072E-2</v>
      </c>
      <c r="E26" s="4">
        <f t="shared" si="2"/>
        <v>6.2239891406644723E-2</v>
      </c>
      <c r="F26" s="7">
        <v>2167.9</v>
      </c>
      <c r="G26" s="4">
        <f t="shared" si="3"/>
        <v>-5.998100796538075E-2</v>
      </c>
      <c r="H26" s="4">
        <f t="shared" si="4"/>
        <v>-6.1855199630043295E-2</v>
      </c>
      <c r="I26" s="7">
        <f t="shared" ca="1" si="0"/>
        <v>44.14</v>
      </c>
      <c r="J26" s="4">
        <f t="shared" ca="1" si="5"/>
        <v>-0.14023561395559581</v>
      </c>
      <c r="K26" s="4">
        <f t="shared" ca="1" si="6"/>
        <v>-0.15109689698695139</v>
      </c>
    </row>
    <row r="27" spans="1:11" x14ac:dyDescent="0.25">
      <c r="A27" s="3">
        <v>39507</v>
      </c>
      <c r="B27" s="7">
        <v>30.3</v>
      </c>
      <c r="C27" s="7">
        <v>4.5</v>
      </c>
      <c r="D27" s="4">
        <f t="shared" si="1"/>
        <v>-0.20158102766798425</v>
      </c>
      <c r="E27" s="4">
        <f t="shared" si="2"/>
        <v>-0.22512179132631555</v>
      </c>
      <c r="F27" s="7">
        <v>2097.4699999999998</v>
      </c>
      <c r="G27" s="4">
        <f t="shared" si="3"/>
        <v>-3.2487660869966462E-2</v>
      </c>
      <c r="H27" s="4">
        <f t="shared" si="4"/>
        <v>-3.302710053675325E-2</v>
      </c>
      <c r="I27" s="7">
        <f t="shared" ca="1" si="0"/>
        <v>47.47</v>
      </c>
      <c r="J27" s="4">
        <f t="shared" ca="1" si="5"/>
        <v>-0.36170212765957444</v>
      </c>
      <c r="K27" s="4">
        <f t="shared" ca="1" si="6"/>
        <v>-0.44895022004790314</v>
      </c>
    </row>
    <row r="28" spans="1:11" x14ac:dyDescent="0.25">
      <c r="A28" s="3">
        <v>39538</v>
      </c>
      <c r="B28" s="7">
        <v>21.53</v>
      </c>
      <c r="C28" s="7">
        <v>4</v>
      </c>
      <c r="D28" s="4">
        <f t="shared" si="1"/>
        <v>-0.2894389438943894</v>
      </c>
      <c r="E28" s="4">
        <f t="shared" si="2"/>
        <v>-0.34170040113905176</v>
      </c>
      <c r="F28" s="7">
        <v>2088.42</v>
      </c>
      <c r="G28" s="4">
        <f t="shared" si="3"/>
        <v>-4.3147220222456983E-3</v>
      </c>
      <c r="H28" s="4">
        <f t="shared" si="4"/>
        <v>-4.3240572977336035E-3</v>
      </c>
      <c r="I28" s="7">
        <f t="shared" ca="1" si="0"/>
        <v>46.53</v>
      </c>
      <c r="J28" s="4">
        <f t="shared" ca="1" si="5"/>
        <v>-0.53728777133032457</v>
      </c>
      <c r="K28" s="4">
        <f t="shared" ca="1" si="6"/>
        <v>-0.7706499544802855</v>
      </c>
    </row>
    <row r="29" spans="1:11" x14ac:dyDescent="0.25">
      <c r="A29" s="3">
        <v>39568</v>
      </c>
      <c r="B29" s="7">
        <v>14.9</v>
      </c>
      <c r="C29" s="7">
        <v>3.75</v>
      </c>
      <c r="D29" s="4">
        <f t="shared" si="1"/>
        <v>-0.30794240594519273</v>
      </c>
      <c r="E29" s="4">
        <f t="shared" si="2"/>
        <v>-0.36808609842485818</v>
      </c>
      <c r="F29" s="7">
        <v>2190.13</v>
      </c>
      <c r="G29" s="4">
        <f t="shared" si="3"/>
        <v>4.8701889466678194E-2</v>
      </c>
      <c r="H29" s="4">
        <f t="shared" si="4"/>
        <v>4.7553103579378149E-2</v>
      </c>
      <c r="I29" s="7">
        <f t="shared" ca="1" si="0"/>
        <v>47.9</v>
      </c>
      <c r="J29" s="4">
        <f t="shared" ca="1" si="5"/>
        <v>-0.6889352818371608</v>
      </c>
      <c r="K29" s="4">
        <f t="shared" ca="1" si="6"/>
        <v>-1.167754291465456</v>
      </c>
    </row>
    <row r="30" spans="1:11" x14ac:dyDescent="0.25">
      <c r="A30" s="3">
        <v>39598</v>
      </c>
      <c r="B30" s="7">
        <v>8.5399999999999991</v>
      </c>
      <c r="C30" s="7">
        <v>3.0910000000000002</v>
      </c>
      <c r="D30" s="4">
        <f t="shared" si="1"/>
        <v>-0.42684563758389271</v>
      </c>
      <c r="E30" s="4">
        <f t="shared" si="2"/>
        <v>-0.55660020515093511</v>
      </c>
      <c r="F30" s="7">
        <v>2218.5</v>
      </c>
      <c r="G30" s="4">
        <f t="shared" si="3"/>
        <v>1.2953568966225681E-2</v>
      </c>
      <c r="H30" s="4">
        <f t="shared" si="4"/>
        <v>1.2870389039602451E-2</v>
      </c>
      <c r="I30" s="7">
        <f t="shared" ca="1" si="0"/>
        <v>40.94</v>
      </c>
      <c r="J30" s="4">
        <f t="shared" ca="1" si="5"/>
        <v>-0.79140205178309719</v>
      </c>
      <c r="K30" s="4">
        <f t="shared" ca="1" si="6"/>
        <v>-1.567346572432665</v>
      </c>
    </row>
    <row r="31" spans="1:11" x14ac:dyDescent="0.25">
      <c r="A31" s="3">
        <v>39629</v>
      </c>
      <c r="B31" s="7">
        <v>5.22</v>
      </c>
      <c r="C31" s="7">
        <v>3.4550000000000001</v>
      </c>
      <c r="D31" s="4">
        <f t="shared" si="1"/>
        <v>-0.38875878220140514</v>
      </c>
      <c r="E31" s="4">
        <f t="shared" si="2"/>
        <v>-0.4922636059059311</v>
      </c>
      <c r="F31" s="7">
        <v>2031.47</v>
      </c>
      <c r="G31" s="4">
        <f t="shared" si="3"/>
        <v>-8.4304710389903059E-2</v>
      </c>
      <c r="H31" s="4">
        <f t="shared" si="4"/>
        <v>-8.8071622913463474E-2</v>
      </c>
      <c r="I31" s="7">
        <f t="shared" ca="1" si="0"/>
        <v>35.659999999999997</v>
      </c>
      <c r="J31" s="4">
        <f t="shared" ca="1" si="5"/>
        <v>-0.85361749859786873</v>
      </c>
      <c r="K31" s="4">
        <f t="shared" ca="1" si="6"/>
        <v>-1.9215322105404469</v>
      </c>
    </row>
    <row r="32" spans="1:11" x14ac:dyDescent="0.25">
      <c r="A32" s="3">
        <v>39660</v>
      </c>
      <c r="B32" s="7">
        <v>8.31</v>
      </c>
      <c r="C32" s="7">
        <v>3.5</v>
      </c>
      <c r="D32" s="4">
        <f t="shared" si="1"/>
        <v>0.59195402298850586</v>
      </c>
      <c r="E32" s="4">
        <f t="shared" si="2"/>
        <v>0.46496220697280954</v>
      </c>
      <c r="F32" s="7">
        <v>2014.39</v>
      </c>
      <c r="G32" s="4">
        <f t="shared" si="3"/>
        <v>-8.4077047655145565E-3</v>
      </c>
      <c r="H32" s="4">
        <f t="shared" si="4"/>
        <v>-8.4432488850869451E-3</v>
      </c>
      <c r="I32" s="7">
        <f t="shared" ca="1" si="0"/>
        <v>37.950000000000003</v>
      </c>
      <c r="J32" s="4">
        <f t="shared" ca="1" si="5"/>
        <v>-0.78102766798418977</v>
      </c>
      <c r="K32" s="4">
        <f t="shared" ca="1" si="6"/>
        <v>-1.5188098949742821</v>
      </c>
    </row>
    <row r="33" spans="1:11" x14ac:dyDescent="0.25">
      <c r="A33" s="3">
        <v>39689</v>
      </c>
      <c r="B33" s="7">
        <v>11.11</v>
      </c>
      <c r="C33" s="7">
        <v>3.9</v>
      </c>
      <c r="D33" s="4">
        <f t="shared" si="1"/>
        <v>0.33694344163658219</v>
      </c>
      <c r="E33" s="4">
        <f t="shared" si="2"/>
        <v>0.29038599478418164</v>
      </c>
      <c r="F33" s="7">
        <v>2043.53</v>
      </c>
      <c r="G33" s="4">
        <f t="shared" si="3"/>
        <v>1.4465917721990129E-2</v>
      </c>
      <c r="H33" s="4">
        <f t="shared" si="4"/>
        <v>1.4362284571044076E-2</v>
      </c>
      <c r="I33" s="7">
        <f t="shared" ca="1" si="0"/>
        <v>30.3</v>
      </c>
      <c r="J33" s="4">
        <f t="shared" ca="1" si="5"/>
        <v>-0.6333333333333333</v>
      </c>
      <c r="K33" s="4">
        <f t="shared" ca="1" si="6"/>
        <v>-1.0033021088637848</v>
      </c>
    </row>
    <row r="34" spans="1:11" x14ac:dyDescent="0.25">
      <c r="A34" s="3">
        <v>39721</v>
      </c>
      <c r="B34" s="7">
        <v>8.7899999999999991</v>
      </c>
      <c r="C34" s="7">
        <v>4.3639999999999999</v>
      </c>
      <c r="D34" s="4">
        <f t="shared" si="1"/>
        <v>-0.20882088208820881</v>
      </c>
      <c r="E34" s="4">
        <f t="shared" si="2"/>
        <v>-0.23423089195445299</v>
      </c>
      <c r="F34" s="7">
        <v>1861.44</v>
      </c>
      <c r="G34" s="4">
        <f t="shared" si="3"/>
        <v>-8.9105616262056264E-2</v>
      </c>
      <c r="H34" s="4">
        <f t="shared" si="4"/>
        <v>-9.332832286906112E-2</v>
      </c>
      <c r="I34" s="7">
        <f t="shared" ca="1" si="0"/>
        <v>21.53</v>
      </c>
      <c r="J34" s="4">
        <f t="shared" ca="1" si="5"/>
        <v>-0.59173246632605681</v>
      </c>
      <c r="K34" s="4">
        <f t="shared" ca="1" si="6"/>
        <v>-0.89583259967918627</v>
      </c>
    </row>
    <row r="35" spans="1:11" x14ac:dyDescent="0.25">
      <c r="A35" s="3">
        <v>39752</v>
      </c>
      <c r="B35" s="7">
        <v>14.56</v>
      </c>
      <c r="C35" s="7">
        <v>4.4550000000000001</v>
      </c>
      <c r="D35" s="4">
        <f t="shared" si="1"/>
        <v>0.65642775881683746</v>
      </c>
      <c r="E35" s="4">
        <f t="shared" si="2"/>
        <v>0.50466333107145434</v>
      </c>
      <c r="F35" s="7">
        <v>1548.81</v>
      </c>
      <c r="G35" s="4">
        <f t="shared" si="3"/>
        <v>-0.16795061887570917</v>
      </c>
      <c r="H35" s="4">
        <f t="shared" si="4"/>
        <v>-0.18386348760935772</v>
      </c>
      <c r="I35" s="7">
        <f t="shared" ref="I35:I66" ca="1" si="7">IF(ISERROR(OFFSET(B35,-Lag,0,1,1)),"",IF(OFFSET(B35,-Lag,0,1,1)=$B$1,"",OFFSET(B35,-Lag,0,1,1)))</f>
        <v>14.9</v>
      </c>
      <c r="J35" s="4">
        <f t="shared" ca="1" si="5"/>
        <v>-2.2818791946308759E-2</v>
      </c>
      <c r="K35" s="4">
        <f t="shared" ca="1" si="6"/>
        <v>-2.3083170182873581E-2</v>
      </c>
    </row>
    <row r="36" spans="1:11" x14ac:dyDescent="0.25">
      <c r="A36" s="3">
        <v>39780</v>
      </c>
      <c r="B36" s="7">
        <v>11.25</v>
      </c>
      <c r="C36" s="7">
        <v>4.5</v>
      </c>
      <c r="D36" s="4">
        <f t="shared" si="1"/>
        <v>-0.22733516483516492</v>
      </c>
      <c r="E36" s="4">
        <f t="shared" si="2"/>
        <v>-0.25790991411811087</v>
      </c>
      <c r="F36" s="7">
        <v>1437.68</v>
      </c>
      <c r="G36" s="4">
        <f t="shared" si="3"/>
        <v>-7.1751861106268633E-2</v>
      </c>
      <c r="H36" s="4">
        <f t="shared" si="4"/>
        <v>-7.4456190889272245E-2</v>
      </c>
      <c r="I36" s="7">
        <f t="shared" ca="1" si="7"/>
        <v>8.5399999999999991</v>
      </c>
      <c r="J36" s="4">
        <f t="shared" ca="1" si="5"/>
        <v>0.31733021077283396</v>
      </c>
      <c r="K36" s="4">
        <f t="shared" ca="1" si="6"/>
        <v>0.27560712084995082</v>
      </c>
    </row>
    <row r="37" spans="1:11" x14ac:dyDescent="0.25">
      <c r="A37" s="3">
        <v>39813</v>
      </c>
      <c r="B37" s="7">
        <v>11.02</v>
      </c>
      <c r="C37" s="7">
        <v>4.7270000000000003</v>
      </c>
      <c r="D37" s="4">
        <f t="shared" si="1"/>
        <v>-2.0444444444444487E-2</v>
      </c>
      <c r="E37" s="4">
        <f t="shared" si="2"/>
        <v>-2.0656324925660753E-2</v>
      </c>
      <c r="F37" s="7">
        <v>1452.98</v>
      </c>
      <c r="G37" s="4">
        <f t="shared" si="3"/>
        <v>1.0642145679149673E-2</v>
      </c>
      <c r="H37" s="4">
        <f t="shared" si="4"/>
        <v>1.0585916626868853E-2</v>
      </c>
      <c r="I37" s="7">
        <f t="shared" ca="1" si="7"/>
        <v>5.22</v>
      </c>
      <c r="J37" s="4">
        <f t="shared" ca="1" si="5"/>
        <v>1.1111111111111112</v>
      </c>
      <c r="K37" s="4">
        <f t="shared" ca="1" si="6"/>
        <v>0.74721440183022114</v>
      </c>
    </row>
    <row r="38" spans="1:11" x14ac:dyDescent="0.25">
      <c r="A38" s="3">
        <v>39843</v>
      </c>
      <c r="B38" s="7">
        <v>9.44</v>
      </c>
      <c r="C38" s="7">
        <v>4.5449999999999999</v>
      </c>
      <c r="D38" s="4">
        <f t="shared" si="1"/>
        <v>-0.14337568058076222</v>
      </c>
      <c r="E38" s="4">
        <f t="shared" si="2"/>
        <v>-0.15475582356735906</v>
      </c>
      <c r="F38" s="7">
        <v>1330.51</v>
      </c>
      <c r="G38" s="4">
        <f t="shared" si="3"/>
        <v>-8.4288840864981007E-2</v>
      </c>
      <c r="H38" s="4">
        <f t="shared" si="4"/>
        <v>-8.8054292489697289E-2</v>
      </c>
      <c r="I38" s="7">
        <f t="shared" ca="1" si="7"/>
        <v>8.31</v>
      </c>
      <c r="J38" s="4">
        <f t="shared" ca="1" si="5"/>
        <v>0.1359807460890492</v>
      </c>
      <c r="K38" s="4">
        <f t="shared" ca="1" si="6"/>
        <v>0.12749637129005237</v>
      </c>
    </row>
    <row r="39" spans="1:11" x14ac:dyDescent="0.25">
      <c r="A39" s="3">
        <v>39871</v>
      </c>
      <c r="B39" s="7">
        <v>4.91</v>
      </c>
      <c r="C39" s="7">
        <v>4.9000000000000004</v>
      </c>
      <c r="D39" s="4">
        <f t="shared" si="1"/>
        <v>-0.4798728813559322</v>
      </c>
      <c r="E39" s="4">
        <f t="shared" si="2"/>
        <v>-0.65368203835098015</v>
      </c>
      <c r="F39" s="7">
        <v>1188.8399999999999</v>
      </c>
      <c r="G39" s="4">
        <f t="shared" si="3"/>
        <v>-0.10647796709532442</v>
      </c>
      <c r="H39" s="4">
        <f t="shared" si="4"/>
        <v>-0.11258428558799931</v>
      </c>
      <c r="I39" s="7">
        <f t="shared" ca="1" si="7"/>
        <v>11.11</v>
      </c>
      <c r="J39" s="4">
        <f t="shared" ca="1" si="5"/>
        <v>-0.55805580558055801</v>
      </c>
      <c r="K39" s="4">
        <f t="shared" ca="1" si="6"/>
        <v>-0.81657166184510932</v>
      </c>
    </row>
    <row r="40" spans="1:11" x14ac:dyDescent="0.25">
      <c r="A40" s="3">
        <v>39903</v>
      </c>
      <c r="B40" s="7">
        <v>4.4800000000000004</v>
      </c>
      <c r="C40" s="7">
        <v>4.6669999999999998</v>
      </c>
      <c r="D40" s="4">
        <f t="shared" si="1"/>
        <v>-8.7576374745417462E-2</v>
      </c>
      <c r="E40" s="4">
        <f t="shared" si="2"/>
        <v>-9.1650895379535358E-2</v>
      </c>
      <c r="F40" s="7">
        <v>1292.98</v>
      </c>
      <c r="G40" s="4">
        <f t="shared" si="3"/>
        <v>8.7597994683893621E-2</v>
      </c>
      <c r="H40" s="4">
        <f t="shared" si="4"/>
        <v>8.3971589975190108E-2</v>
      </c>
      <c r="I40" s="7">
        <f t="shared" ca="1" si="7"/>
        <v>8.7899999999999991</v>
      </c>
      <c r="J40" s="4">
        <f t="shared" ca="1" si="5"/>
        <v>-0.49032992036404999</v>
      </c>
      <c r="K40" s="4">
        <f t="shared" ca="1" si="6"/>
        <v>-0.67399166527019172</v>
      </c>
    </row>
    <row r="41" spans="1:11" x14ac:dyDescent="0.25">
      <c r="A41" s="3">
        <v>39933</v>
      </c>
      <c r="B41" s="7">
        <v>4.92</v>
      </c>
      <c r="C41" s="7">
        <v>4.2220000000000004</v>
      </c>
      <c r="D41" s="4">
        <f t="shared" si="1"/>
        <v>9.8214285714285587E-2</v>
      </c>
      <c r="E41" s="4">
        <f t="shared" si="2"/>
        <v>9.3685484077322842E-2</v>
      </c>
      <c r="F41" s="7">
        <v>1416.73</v>
      </c>
      <c r="G41" s="4">
        <f t="shared" si="3"/>
        <v>9.570913703228201E-2</v>
      </c>
      <c r="H41" s="4">
        <f t="shared" si="4"/>
        <v>9.1401767385298358E-2</v>
      </c>
      <c r="I41" s="7">
        <f t="shared" ca="1" si="7"/>
        <v>14.56</v>
      </c>
      <c r="J41" s="4">
        <f t="shared" ca="1" si="5"/>
        <v>-0.66208791208791218</v>
      </c>
      <c r="K41" s="4">
        <f t="shared" ca="1" si="6"/>
        <v>-1.0849695122643233</v>
      </c>
    </row>
    <row r="42" spans="1:11" x14ac:dyDescent="0.25">
      <c r="A42" s="3">
        <v>39962</v>
      </c>
      <c r="B42" s="7">
        <v>4.6500000000000004</v>
      </c>
      <c r="C42" s="7">
        <v>4</v>
      </c>
      <c r="D42" s="4">
        <f t="shared" si="1"/>
        <v>-5.4878048780487743E-2</v>
      </c>
      <c r="E42" s="4">
        <f t="shared" si="2"/>
        <v>-5.6441310904951733E-2</v>
      </c>
      <c r="F42" s="7">
        <v>1495.97</v>
      </c>
      <c r="G42" s="4">
        <f t="shared" si="3"/>
        <v>5.5931617174761694E-2</v>
      </c>
      <c r="H42" s="4">
        <f t="shared" si="4"/>
        <v>5.4423426723985591E-2</v>
      </c>
      <c r="I42" s="7">
        <f t="shared" ca="1" si="7"/>
        <v>11.25</v>
      </c>
      <c r="J42" s="4">
        <f t="shared" ca="1" si="5"/>
        <v>-0.58666666666666667</v>
      </c>
      <c r="K42" s="4">
        <f t="shared" ca="1" si="6"/>
        <v>-0.88350090905116407</v>
      </c>
    </row>
    <row r="43" spans="1:11" x14ac:dyDescent="0.25">
      <c r="A43" s="3">
        <v>39994</v>
      </c>
      <c r="B43" s="7">
        <v>3.19</v>
      </c>
      <c r="C43" s="7">
        <v>3.778</v>
      </c>
      <c r="D43" s="4">
        <f t="shared" si="1"/>
        <v>-0.31397849462365601</v>
      </c>
      <c r="E43" s="4">
        <f t="shared" si="2"/>
        <v>-0.37684630280251191</v>
      </c>
      <c r="F43" s="7">
        <v>1498.94</v>
      </c>
      <c r="G43" s="4">
        <f t="shared" si="3"/>
        <v>1.9853339304933826E-3</v>
      </c>
      <c r="H43" s="4">
        <f t="shared" si="4"/>
        <v>1.9833657596393258E-3</v>
      </c>
      <c r="I43" s="7">
        <f t="shared" ca="1" si="7"/>
        <v>11.02</v>
      </c>
      <c r="J43" s="4">
        <f t="shared" ca="1" si="5"/>
        <v>-0.71052631578947367</v>
      </c>
      <c r="K43" s="4">
        <f t="shared" ca="1" si="6"/>
        <v>-1.2396908869280152</v>
      </c>
    </row>
    <row r="44" spans="1:11" x14ac:dyDescent="0.25">
      <c r="A44" s="3">
        <v>40025</v>
      </c>
      <c r="B44" s="7">
        <v>4.12</v>
      </c>
      <c r="C44" s="7">
        <v>3.5</v>
      </c>
      <c r="D44" s="4">
        <f t="shared" si="1"/>
        <v>0.29153605015673989</v>
      </c>
      <c r="E44" s="4">
        <f t="shared" si="2"/>
        <v>0.2558322465646819</v>
      </c>
      <c r="F44" s="7">
        <v>1612.31</v>
      </c>
      <c r="G44" s="4">
        <f t="shared" si="3"/>
        <v>7.563344763632962E-2</v>
      </c>
      <c r="H44" s="4">
        <f t="shared" si="4"/>
        <v>7.2909741653075011E-2</v>
      </c>
      <c r="I44" s="7">
        <f t="shared" ca="1" si="7"/>
        <v>9.44</v>
      </c>
      <c r="J44" s="4">
        <f t="shared" ca="1" si="5"/>
        <v>-0.56355932203389825</v>
      </c>
      <c r="K44" s="4">
        <f t="shared" ca="1" si="6"/>
        <v>-0.8291028167959742</v>
      </c>
    </row>
    <row r="45" spans="1:11" x14ac:dyDescent="0.25">
      <c r="A45" s="3">
        <v>40056</v>
      </c>
      <c r="B45" s="7">
        <v>6.23</v>
      </c>
      <c r="C45" s="7">
        <v>3.5</v>
      </c>
      <c r="D45" s="4">
        <f t="shared" si="1"/>
        <v>0.51213592233009719</v>
      </c>
      <c r="E45" s="4">
        <f t="shared" si="2"/>
        <v>0.41352316943792683</v>
      </c>
      <c r="F45" s="7">
        <v>1670.52</v>
      </c>
      <c r="G45" s="4">
        <f t="shared" si="3"/>
        <v>3.6103478859524474E-2</v>
      </c>
      <c r="H45" s="4">
        <f t="shared" si="4"/>
        <v>3.546702191834878E-2</v>
      </c>
      <c r="I45" s="7">
        <f t="shared" ca="1" si="7"/>
        <v>4.91</v>
      </c>
      <c r="J45" s="4">
        <f t="shared" ca="1" si="5"/>
        <v>0.26883910386965382</v>
      </c>
      <c r="K45" s="4">
        <f t="shared" ca="1" si="6"/>
        <v>0.23810239099293259</v>
      </c>
    </row>
    <row r="46" spans="1:11" x14ac:dyDescent="0.25">
      <c r="A46" s="3">
        <v>40086</v>
      </c>
      <c r="B46" s="7">
        <v>9.2200000000000006</v>
      </c>
      <c r="C46" s="7">
        <v>4.0999999999999996</v>
      </c>
      <c r="D46" s="4">
        <f t="shared" si="1"/>
        <v>0.47993579454253621</v>
      </c>
      <c r="E46" s="4">
        <f t="shared" si="2"/>
        <v>0.39199870476914073</v>
      </c>
      <c r="F46" s="7">
        <v>1732.86</v>
      </c>
      <c r="G46" s="4">
        <f t="shared" si="3"/>
        <v>3.7317721428058226E-2</v>
      </c>
      <c r="H46" s="4">
        <f t="shared" si="4"/>
        <v>3.6638267497563597E-2</v>
      </c>
      <c r="I46" s="7">
        <f t="shared" ca="1" si="7"/>
        <v>4.4800000000000004</v>
      </c>
      <c r="J46" s="4">
        <f t="shared" ca="1" si="5"/>
        <v>1.0580357142857144</v>
      </c>
      <c r="K46" s="4">
        <f t="shared" ca="1" si="6"/>
        <v>0.72175199114160871</v>
      </c>
    </row>
    <row r="47" spans="1:11" x14ac:dyDescent="0.25">
      <c r="A47" s="3">
        <v>40116</v>
      </c>
      <c r="B47" s="7">
        <v>6.51</v>
      </c>
      <c r="C47" s="7">
        <v>4.3</v>
      </c>
      <c r="D47" s="4">
        <f t="shared" si="1"/>
        <v>-0.29392624728850336</v>
      </c>
      <c r="E47" s="4">
        <f t="shared" si="2"/>
        <v>-0.34803558134802476</v>
      </c>
      <c r="F47" s="7">
        <v>1700.67</v>
      </c>
      <c r="G47" s="4">
        <f t="shared" si="3"/>
        <v>-1.8576226584951949E-2</v>
      </c>
      <c r="H47" s="4">
        <f t="shared" si="4"/>
        <v>-1.8750931638633478E-2</v>
      </c>
      <c r="I47" s="7">
        <f t="shared" ca="1" si="7"/>
        <v>4.92</v>
      </c>
      <c r="J47" s="4">
        <f t="shared" ca="1" si="5"/>
        <v>0.32317073170731714</v>
      </c>
      <c r="K47" s="4">
        <f t="shared" ca="1" si="6"/>
        <v>0.2800309257162612</v>
      </c>
    </row>
    <row r="48" spans="1:11" x14ac:dyDescent="0.25">
      <c r="A48" s="3">
        <v>40147</v>
      </c>
      <c r="B48" s="7">
        <v>7.76</v>
      </c>
      <c r="C48" s="7">
        <v>4.5</v>
      </c>
      <c r="D48" s="4">
        <f t="shared" si="1"/>
        <v>0.19201228878648235</v>
      </c>
      <c r="E48" s="4">
        <f t="shared" si="2"/>
        <v>0.17564287797464953</v>
      </c>
      <c r="F48" s="7">
        <v>1802.68</v>
      </c>
      <c r="G48" s="4">
        <f t="shared" si="3"/>
        <v>5.9982242292743404E-2</v>
      </c>
      <c r="H48" s="4">
        <f t="shared" si="4"/>
        <v>5.8252155429634515E-2</v>
      </c>
      <c r="I48" s="7">
        <f t="shared" ca="1" si="7"/>
        <v>4.6500000000000004</v>
      </c>
      <c r="J48" s="4">
        <f t="shared" ca="1" si="5"/>
        <v>0.66881720430107516</v>
      </c>
      <c r="K48" s="4">
        <f t="shared" ca="1" si="6"/>
        <v>0.51211511459586234</v>
      </c>
    </row>
    <row r="49" spans="1:11" x14ac:dyDescent="0.25">
      <c r="A49" s="3">
        <v>40178</v>
      </c>
      <c r="B49" s="7">
        <v>12.91</v>
      </c>
      <c r="C49" s="7">
        <v>4.9000000000000004</v>
      </c>
      <c r="D49" s="4">
        <f t="shared" si="1"/>
        <v>0.66365979381443307</v>
      </c>
      <c r="E49" s="4">
        <f t="shared" si="2"/>
        <v>0.5090198706634238</v>
      </c>
      <c r="F49" s="7">
        <v>1837.5</v>
      </c>
      <c r="G49" s="4">
        <f t="shared" si="3"/>
        <v>1.9315685534870175E-2</v>
      </c>
      <c r="H49" s="4">
        <f t="shared" si="4"/>
        <v>1.9131505609950743E-2</v>
      </c>
      <c r="I49" s="7">
        <f t="shared" ca="1" si="7"/>
        <v>3.19</v>
      </c>
      <c r="J49" s="4">
        <f t="shared" ca="1" si="5"/>
        <v>3.0470219435736681</v>
      </c>
      <c r="K49" s="4">
        <f t="shared" ca="1" si="6"/>
        <v>1.3979812880617981</v>
      </c>
    </row>
    <row r="50" spans="1:11" x14ac:dyDescent="0.25">
      <c r="A50" s="3">
        <v>40207</v>
      </c>
      <c r="B50" s="7">
        <v>12.23</v>
      </c>
      <c r="C50" s="7">
        <v>4.9000000000000004</v>
      </c>
      <c r="D50" s="4">
        <f t="shared" si="1"/>
        <v>-5.2672347017815646E-2</v>
      </c>
      <c r="E50" s="4">
        <f t="shared" si="2"/>
        <v>-5.4110255159470141E-2</v>
      </c>
      <c r="F50" s="7">
        <v>1771.4</v>
      </c>
      <c r="G50" s="4">
        <f t="shared" si="3"/>
        <v>-3.5972789115646164E-2</v>
      </c>
      <c r="H50" s="4">
        <f t="shared" si="4"/>
        <v>-3.6635757711509023E-2</v>
      </c>
      <c r="I50" s="7">
        <f t="shared" ca="1" si="7"/>
        <v>4.12</v>
      </c>
      <c r="J50" s="4">
        <f t="shared" ca="1" si="5"/>
        <v>1.9684466019417477</v>
      </c>
      <c r="K50" s="4">
        <f t="shared" ca="1" si="6"/>
        <v>1.0880387863376459</v>
      </c>
    </row>
    <row r="51" spans="1:11" x14ac:dyDescent="0.25">
      <c r="A51" s="3">
        <v>40235</v>
      </c>
      <c r="B51" s="7">
        <v>17.149999999999999</v>
      </c>
      <c r="C51" s="7">
        <v>4.6669999999999998</v>
      </c>
      <c r="D51" s="4">
        <f t="shared" si="1"/>
        <v>0.40228945216680279</v>
      </c>
      <c r="E51" s="4">
        <f t="shared" si="2"/>
        <v>0.33810622391286782</v>
      </c>
      <c r="F51" s="7">
        <v>1826.27</v>
      </c>
      <c r="G51" s="4">
        <f t="shared" si="3"/>
        <v>3.0975499604832368E-2</v>
      </c>
      <c r="H51" s="4">
        <f t="shared" si="4"/>
        <v>3.0505441032608997E-2</v>
      </c>
      <c r="I51" s="7">
        <f t="shared" ca="1" si="7"/>
        <v>6.23</v>
      </c>
      <c r="J51" s="4">
        <f t="shared" ca="1" si="5"/>
        <v>1.7528089887640443</v>
      </c>
      <c r="K51" s="4">
        <f t="shared" ca="1" si="6"/>
        <v>1.0126218408125869</v>
      </c>
    </row>
    <row r="52" spans="1:11" x14ac:dyDescent="0.25">
      <c r="A52" s="3">
        <v>40268</v>
      </c>
      <c r="B52" s="7">
        <v>19.552499999999998</v>
      </c>
      <c r="C52" s="7">
        <v>4.625</v>
      </c>
      <c r="D52" s="4">
        <f t="shared" si="1"/>
        <v>0.14008746355685142</v>
      </c>
      <c r="E52" s="4">
        <f t="shared" si="2"/>
        <v>0.1311049818816806</v>
      </c>
      <c r="F52" s="7">
        <v>1936.48</v>
      </c>
      <c r="G52" s="4">
        <f t="shared" si="3"/>
        <v>6.034704616513431E-2</v>
      </c>
      <c r="H52" s="4">
        <f t="shared" si="4"/>
        <v>5.8596256582202001E-2</v>
      </c>
      <c r="I52" s="7">
        <f t="shared" ca="1" si="7"/>
        <v>9.2200000000000006</v>
      </c>
      <c r="J52" s="4">
        <f t="shared" ca="1" si="5"/>
        <v>1.1206616052060734</v>
      </c>
      <c r="K52" s="4">
        <f t="shared" ca="1" si="6"/>
        <v>0.75172811792512684</v>
      </c>
    </row>
    <row r="53" spans="1:11" x14ac:dyDescent="0.25">
      <c r="A53" s="3">
        <v>40298</v>
      </c>
      <c r="B53" s="7">
        <v>21.5975</v>
      </c>
      <c r="C53" s="7">
        <v>4.625</v>
      </c>
      <c r="D53" s="4">
        <f t="shared" si="1"/>
        <v>0.10459020585602863</v>
      </c>
      <c r="E53" s="4">
        <f t="shared" si="2"/>
        <v>9.9474411757272729E-2</v>
      </c>
      <c r="F53" s="7">
        <v>1967.05</v>
      </c>
      <c r="G53" s="4">
        <f t="shared" si="3"/>
        <v>1.5786375278856513E-2</v>
      </c>
      <c r="H53" s="4">
        <f t="shared" si="4"/>
        <v>1.5663066496134647E-2</v>
      </c>
      <c r="I53" s="7">
        <f t="shared" ca="1" si="7"/>
        <v>6.51</v>
      </c>
      <c r="J53" s="4">
        <f t="shared" ca="1" si="5"/>
        <v>2.3175883256528418</v>
      </c>
      <c r="K53" s="4">
        <f t="shared" ca="1" si="6"/>
        <v>1.1992381110304242</v>
      </c>
    </row>
    <row r="54" spans="1:11" x14ac:dyDescent="0.25">
      <c r="A54" s="3">
        <v>40326</v>
      </c>
      <c r="B54" s="7">
        <v>20.010000000000002</v>
      </c>
      <c r="C54" s="7">
        <v>4.2859999999999996</v>
      </c>
      <c r="D54" s="4">
        <f t="shared" si="1"/>
        <v>-7.3503877763629988E-2</v>
      </c>
      <c r="E54" s="4">
        <f t="shared" si="2"/>
        <v>-7.6345418655260067E-2</v>
      </c>
      <c r="F54" s="7">
        <v>1809.98</v>
      </c>
      <c r="G54" s="4">
        <f t="shared" si="3"/>
        <v>-7.985053760707661E-2</v>
      </c>
      <c r="H54" s="4">
        <f t="shared" si="4"/>
        <v>-8.3219163011362438E-2</v>
      </c>
      <c r="I54" s="7">
        <f t="shared" ca="1" si="7"/>
        <v>7.76</v>
      </c>
      <c r="J54" s="4">
        <f t="shared" ca="1" si="5"/>
        <v>1.5786082474226806</v>
      </c>
      <c r="K54" s="4">
        <f t="shared" ca="1" si="6"/>
        <v>0.9472498144005147</v>
      </c>
    </row>
    <row r="55" spans="1:11" x14ac:dyDescent="0.25">
      <c r="A55" s="3">
        <v>40359</v>
      </c>
      <c r="B55" s="7">
        <v>20.56</v>
      </c>
      <c r="C55" s="7">
        <v>4.6669999999999998</v>
      </c>
      <c r="D55" s="4">
        <f t="shared" si="1"/>
        <v>2.7486256871564141E-2</v>
      </c>
      <c r="E55" s="4">
        <f t="shared" si="2"/>
        <v>2.7115291991322243E-2</v>
      </c>
      <c r="F55" s="7">
        <v>1715.23</v>
      </c>
      <c r="G55" s="4">
        <f t="shared" si="3"/>
        <v>-5.234864473640588E-2</v>
      </c>
      <c r="H55" s="4">
        <f t="shared" si="4"/>
        <v>-5.3768613079901197E-2</v>
      </c>
      <c r="I55" s="7">
        <f t="shared" ca="1" si="7"/>
        <v>12.91</v>
      </c>
      <c r="J55" s="4">
        <f t="shared" ca="1" si="5"/>
        <v>0.59256390395042602</v>
      </c>
      <c r="K55" s="4">
        <f t="shared" ca="1" si="6"/>
        <v>0.46534523572841324</v>
      </c>
    </row>
    <row r="56" spans="1:11" x14ac:dyDescent="0.25">
      <c r="A56" s="3">
        <v>40389</v>
      </c>
      <c r="B56" s="7">
        <v>23.74</v>
      </c>
      <c r="C56" s="7">
        <v>4.5</v>
      </c>
      <c r="D56" s="4">
        <f t="shared" si="1"/>
        <v>0.154669260700389</v>
      </c>
      <c r="E56" s="4">
        <f t="shared" si="2"/>
        <v>0.14381394859455754</v>
      </c>
      <c r="F56" s="7">
        <v>1835.4</v>
      </c>
      <c r="G56" s="4">
        <f t="shared" si="3"/>
        <v>7.0060574966622546E-2</v>
      </c>
      <c r="H56" s="4">
        <f t="shared" si="4"/>
        <v>6.7715258989748145E-2</v>
      </c>
      <c r="I56" s="7">
        <f t="shared" ca="1" si="7"/>
        <v>12.23</v>
      </c>
      <c r="J56" s="4">
        <f t="shared" ca="1" si="5"/>
        <v>0.94112837285363837</v>
      </c>
      <c r="K56" s="4">
        <f t="shared" ca="1" si="6"/>
        <v>0.66326943948244088</v>
      </c>
    </row>
    <row r="57" spans="1:11" x14ac:dyDescent="0.25">
      <c r="A57" s="3">
        <v>40421</v>
      </c>
      <c r="B57" s="7">
        <v>21.202500000000001</v>
      </c>
      <c r="C57" s="7">
        <v>4.5</v>
      </c>
      <c r="D57" s="4">
        <f t="shared" si="1"/>
        <v>-0.10688711036225773</v>
      </c>
      <c r="E57" s="4">
        <f t="shared" si="2"/>
        <v>-0.11304228992780387</v>
      </c>
      <c r="F57" s="7">
        <v>1752.55</v>
      </c>
      <c r="G57" s="4">
        <f t="shared" si="3"/>
        <v>-4.5140023972976007E-2</v>
      </c>
      <c r="H57" s="4">
        <f t="shared" si="4"/>
        <v>-4.619057121268879E-2</v>
      </c>
      <c r="I57" s="7">
        <f t="shared" ca="1" si="7"/>
        <v>17.149999999999999</v>
      </c>
      <c r="J57" s="4">
        <f t="shared" ca="1" si="5"/>
        <v>0.23629737609329449</v>
      </c>
      <c r="K57" s="4">
        <f t="shared" ca="1" si="6"/>
        <v>0.21212092564176915</v>
      </c>
    </row>
    <row r="58" spans="1:11" x14ac:dyDescent="0.25">
      <c r="A58" s="3">
        <v>40451</v>
      </c>
      <c r="B58" s="7">
        <v>23.66</v>
      </c>
      <c r="C58" s="7">
        <v>4.7</v>
      </c>
      <c r="D58" s="4">
        <f t="shared" si="1"/>
        <v>0.11590614314349712</v>
      </c>
      <c r="E58" s="4">
        <f t="shared" si="2"/>
        <v>0.10966675929652257</v>
      </c>
      <c r="F58" s="7">
        <v>1908.95</v>
      </c>
      <c r="G58" s="4">
        <f t="shared" si="3"/>
        <v>8.924139111580276E-2</v>
      </c>
      <c r="H58" s="4">
        <f t="shared" si="4"/>
        <v>8.5481482487099025E-2</v>
      </c>
      <c r="I58" s="7">
        <f t="shared" ca="1" si="7"/>
        <v>19.552499999999998</v>
      </c>
      <c r="J58" s="4">
        <f t="shared" ca="1" si="5"/>
        <v>0.21007543792353922</v>
      </c>
      <c r="K58" s="4">
        <f t="shared" ca="1" si="6"/>
        <v>0.19068270305661131</v>
      </c>
    </row>
    <row r="59" spans="1:11" x14ac:dyDescent="0.25">
      <c r="A59" s="3">
        <v>40480</v>
      </c>
      <c r="B59" s="7">
        <v>29.04</v>
      </c>
      <c r="C59" s="7">
        <v>4.7690000000000001</v>
      </c>
      <c r="D59" s="4">
        <f t="shared" si="1"/>
        <v>0.22738799661876574</v>
      </c>
      <c r="E59" s="4">
        <f t="shared" si="2"/>
        <v>0.20488833140635454</v>
      </c>
      <c r="F59" s="7">
        <v>1981.59</v>
      </c>
      <c r="G59" s="4">
        <f t="shared" si="3"/>
        <v>3.8052332434060476E-2</v>
      </c>
      <c r="H59" s="4">
        <f t="shared" si="4"/>
        <v>3.7346200075963787E-2</v>
      </c>
      <c r="I59" s="7">
        <f t="shared" ca="1" si="7"/>
        <v>21.5975</v>
      </c>
      <c r="J59" s="4">
        <f t="shared" ca="1" si="5"/>
        <v>0.34460006945248289</v>
      </c>
      <c r="K59" s="4">
        <f t="shared" ca="1" si="6"/>
        <v>0.29609662270569315</v>
      </c>
    </row>
    <row r="60" spans="1:11" x14ac:dyDescent="0.25">
      <c r="A60" s="3">
        <v>40512</v>
      </c>
      <c r="B60" s="7">
        <v>27.68</v>
      </c>
      <c r="C60" s="7">
        <v>4.7690000000000001</v>
      </c>
      <c r="D60" s="4">
        <f t="shared" si="1"/>
        <v>-4.6831955922865043E-2</v>
      </c>
      <c r="E60" s="4">
        <f t="shared" si="2"/>
        <v>-4.7964059207126555E-2</v>
      </c>
      <c r="F60" s="7">
        <v>1981.84</v>
      </c>
      <c r="G60" s="4">
        <f t="shared" si="3"/>
        <v>1.2616131490372773E-4</v>
      </c>
      <c r="H60" s="4">
        <f t="shared" si="4"/>
        <v>1.261533572343316E-4</v>
      </c>
      <c r="I60" s="7">
        <f t="shared" ca="1" si="7"/>
        <v>20.010000000000002</v>
      </c>
      <c r="J60" s="4">
        <f t="shared" ca="1" si="5"/>
        <v>0.38330834582708628</v>
      </c>
      <c r="K60" s="4">
        <f t="shared" ca="1" si="6"/>
        <v>0.32447798215382667</v>
      </c>
    </row>
    <row r="61" spans="1:11" x14ac:dyDescent="0.25">
      <c r="A61" s="3">
        <v>40543</v>
      </c>
      <c r="B61" s="7">
        <v>23.82</v>
      </c>
      <c r="C61" s="7">
        <v>4.7690000000000001</v>
      </c>
      <c r="D61" s="4">
        <f t="shared" si="1"/>
        <v>-0.13945086705202314</v>
      </c>
      <c r="E61" s="4">
        <f t="shared" si="2"/>
        <v>-0.15018456682231479</v>
      </c>
      <c r="F61" s="7">
        <v>2114.29</v>
      </c>
      <c r="G61" s="4">
        <f t="shared" si="3"/>
        <v>6.6831833044039834E-2</v>
      </c>
      <c r="H61" s="4">
        <f t="shared" si="4"/>
        <v>6.4693352629344447E-2</v>
      </c>
      <c r="I61" s="7">
        <f t="shared" ca="1" si="7"/>
        <v>20.56</v>
      </c>
      <c r="J61" s="4">
        <f t="shared" ca="1" si="5"/>
        <v>0.1585603112840468</v>
      </c>
      <c r="K61" s="4">
        <f t="shared" ca="1" si="6"/>
        <v>0.14717812334018979</v>
      </c>
    </row>
    <row r="62" spans="1:11" x14ac:dyDescent="0.25">
      <c r="A62" s="3">
        <v>40574</v>
      </c>
      <c r="B62" s="7">
        <v>25.4</v>
      </c>
      <c r="C62" s="7">
        <v>4.923</v>
      </c>
      <c r="D62" s="4">
        <f t="shared" si="1"/>
        <v>6.633081444164568E-2</v>
      </c>
      <c r="E62" s="4">
        <f t="shared" si="2"/>
        <v>6.4223610097336861E-2</v>
      </c>
      <c r="F62" s="7">
        <v>2164.4</v>
      </c>
      <c r="G62" s="4">
        <f t="shared" si="3"/>
        <v>2.3700627633862936E-2</v>
      </c>
      <c r="H62" s="4">
        <f t="shared" si="4"/>
        <v>2.3424128046714496E-2</v>
      </c>
      <c r="I62" s="7">
        <f t="shared" ca="1" si="7"/>
        <v>23.74</v>
      </c>
      <c r="J62" s="4">
        <f t="shared" ca="1" si="5"/>
        <v>6.992417860151634E-2</v>
      </c>
      <c r="K62" s="4">
        <f t="shared" ca="1" si="6"/>
        <v>6.7587784842968832E-2</v>
      </c>
    </row>
    <row r="63" spans="1:11" x14ac:dyDescent="0.25">
      <c r="A63" s="3">
        <v>40602</v>
      </c>
      <c r="B63" s="7">
        <v>24.04</v>
      </c>
      <c r="C63" s="7">
        <v>4.7690000000000001</v>
      </c>
      <c r="D63" s="4">
        <f t="shared" si="1"/>
        <v>-5.3543307086614145E-2</v>
      </c>
      <c r="E63" s="4">
        <f t="shared" si="2"/>
        <v>-5.5030064357484039E-2</v>
      </c>
      <c r="F63" s="7">
        <v>2238.5500000000002</v>
      </c>
      <c r="G63" s="4">
        <f t="shared" si="3"/>
        <v>3.425891702088335E-2</v>
      </c>
      <c r="H63" s="4">
        <f t="shared" si="4"/>
        <v>3.3685148048959383E-2</v>
      </c>
      <c r="I63" s="7">
        <f t="shared" ca="1" si="7"/>
        <v>21.202500000000001</v>
      </c>
      <c r="J63" s="4">
        <f t="shared" ca="1" si="5"/>
        <v>0.13382855795307158</v>
      </c>
      <c r="K63" s="4">
        <f t="shared" ca="1" si="6"/>
        <v>0.1256000104132888</v>
      </c>
    </row>
    <row r="64" spans="1:11" x14ac:dyDescent="0.25">
      <c r="A64" s="3">
        <v>40633</v>
      </c>
      <c r="B64" s="7">
        <v>22.99</v>
      </c>
      <c r="C64" s="7">
        <v>4.7690000000000001</v>
      </c>
      <c r="D64" s="4">
        <f t="shared" si="1"/>
        <v>-4.3677204658901903E-2</v>
      </c>
      <c r="E64" s="4">
        <f t="shared" si="2"/>
        <v>-4.4659770891916722E-2</v>
      </c>
      <c r="F64" s="7">
        <v>2239.44</v>
      </c>
      <c r="G64" s="4">
        <f t="shared" si="3"/>
        <v>3.9757878984159056E-4</v>
      </c>
      <c r="H64" s="4">
        <f t="shared" si="4"/>
        <v>3.9749977633656003E-4</v>
      </c>
      <c r="I64" s="7">
        <f t="shared" ca="1" si="7"/>
        <v>23.66</v>
      </c>
      <c r="J64" s="4">
        <f t="shared" ca="1" si="5"/>
        <v>-2.8317836010143815E-2</v>
      </c>
      <c r="K64" s="4">
        <f t="shared" ca="1" si="6"/>
        <v>-2.8726519775150654E-2</v>
      </c>
    </row>
    <row r="65" spans="1:11" x14ac:dyDescent="0.25">
      <c r="A65" s="3">
        <v>40662</v>
      </c>
      <c r="B65" s="7">
        <v>22.82</v>
      </c>
      <c r="C65" s="7">
        <v>4.5</v>
      </c>
      <c r="D65" s="4">
        <f t="shared" si="1"/>
        <v>-7.3945193562418021E-3</v>
      </c>
      <c r="E65" s="4">
        <f t="shared" si="2"/>
        <v>-7.4219943411605567E-3</v>
      </c>
      <c r="F65" s="7">
        <v>2305.7600000000002</v>
      </c>
      <c r="G65" s="4">
        <f t="shared" si="3"/>
        <v>2.9614546493766269E-2</v>
      </c>
      <c r="H65" s="4">
        <f t="shared" si="4"/>
        <v>2.9184505496175205E-2</v>
      </c>
      <c r="I65" s="7">
        <f t="shared" ca="1" si="7"/>
        <v>29.04</v>
      </c>
      <c r="J65" s="4">
        <f t="shared" ca="1" si="5"/>
        <v>-0.21418732782369143</v>
      </c>
      <c r="K65" s="4">
        <f t="shared" ca="1" si="6"/>
        <v>-0.24103684552266572</v>
      </c>
    </row>
    <row r="66" spans="1:11" x14ac:dyDescent="0.25">
      <c r="A66" s="3">
        <v>40694</v>
      </c>
      <c r="B66" s="7">
        <v>24.15</v>
      </c>
      <c r="C66" s="7">
        <v>4.4290000000000003</v>
      </c>
      <c r="D66" s="4">
        <f t="shared" si="1"/>
        <v>5.8282208588956941E-2</v>
      </c>
      <c r="E66" s="4">
        <f t="shared" si="2"/>
        <v>5.6647035664652005E-2</v>
      </c>
      <c r="F66" s="7">
        <v>2279.66</v>
      </c>
      <c r="G66" s="4">
        <f t="shared" si="3"/>
        <v>-1.1319478176393227E-2</v>
      </c>
      <c r="H66" s="4">
        <f t="shared" si="4"/>
        <v>-1.1384031068494033E-2</v>
      </c>
      <c r="I66" s="7">
        <f t="shared" ca="1" si="7"/>
        <v>27.68</v>
      </c>
      <c r="J66" s="4">
        <f t="shared" ca="1" si="5"/>
        <v>-0.12752890173410414</v>
      </c>
      <c r="K66" s="4">
        <f t="shared" ca="1" si="6"/>
        <v>-0.13642575065088722</v>
      </c>
    </row>
    <row r="67" spans="1:11" x14ac:dyDescent="0.25">
      <c r="A67" s="3">
        <v>40724</v>
      </c>
      <c r="B67" s="7">
        <v>22.63</v>
      </c>
      <c r="C67" s="7">
        <v>4.5380000000000003</v>
      </c>
      <c r="D67" s="4">
        <f t="shared" si="1"/>
        <v>-6.2939958592132528E-2</v>
      </c>
      <c r="E67" s="4">
        <f t="shared" si="2"/>
        <v>-6.5007920453135706E-2</v>
      </c>
      <c r="F67" s="7">
        <v>2241.66</v>
      </c>
      <c r="G67" s="4">
        <f t="shared" si="3"/>
        <v>-1.6669152417465805E-2</v>
      </c>
      <c r="H67" s="4">
        <f t="shared" si="4"/>
        <v>-1.6809646201744948E-2</v>
      </c>
      <c r="I67" s="7">
        <f t="shared" ref="I67:I98" ca="1" si="8">IF(ISERROR(OFFSET(B67,-Lag,0,1,1)),"",IF(OFFSET(B67,-Lag,0,1,1)=$B$1,"",OFFSET(B67,-Lag,0,1,1)))</f>
        <v>23.82</v>
      </c>
      <c r="J67" s="4">
        <f t="shared" ca="1" si="5"/>
        <v>-4.9958018471872423E-2</v>
      </c>
      <c r="K67" s="4">
        <f t="shared" ca="1" si="6"/>
        <v>-5.1249104281708091E-2</v>
      </c>
    </row>
    <row r="68" spans="1:11" x14ac:dyDescent="0.25">
      <c r="A68" s="3">
        <v>40753</v>
      </c>
      <c r="B68" s="7">
        <v>18.12</v>
      </c>
      <c r="C68" s="7">
        <v>4.3849999999999998</v>
      </c>
      <c r="D68" s="4">
        <f t="shared" ref="D68:D131" si="9">B68/B67-1</f>
        <v>-0.1992929739284135</v>
      </c>
      <c r="E68" s="4">
        <f t="shared" ref="E68:E131" si="10">LN(B68/B67)</f>
        <v>-0.22226015903061261</v>
      </c>
      <c r="F68" s="7">
        <v>2196.08</v>
      </c>
      <c r="G68" s="4">
        <f t="shared" ref="G68:G131" si="11">F68/F67-1</f>
        <v>-2.0333145972181277E-2</v>
      </c>
      <c r="H68" s="4">
        <f t="shared" ref="H68:H131" si="12">LN(F68/F67)</f>
        <v>-2.0542709981447655E-2</v>
      </c>
      <c r="I68" s="7">
        <f t="shared" ca="1" si="8"/>
        <v>25.4</v>
      </c>
      <c r="J68" s="4">
        <f t="shared" ref="J68:J131" ca="1" si="13">IF(I68&lt;&gt;"",B68/I68-1,"")</f>
        <v>-0.28661417322834637</v>
      </c>
      <c r="K68" s="4">
        <f t="shared" ref="K68:K131" ca="1" si="14">IF(I68="","",LN(B68/I68))</f>
        <v>-0.33773287340965752</v>
      </c>
    </row>
    <row r="69" spans="1:11" x14ac:dyDescent="0.25">
      <c r="A69" s="3">
        <v>40786</v>
      </c>
      <c r="B69" s="7">
        <v>18.59</v>
      </c>
      <c r="C69" s="7">
        <v>4.6920000000000002</v>
      </c>
      <c r="D69" s="4">
        <f t="shared" si="9"/>
        <v>2.5938189845474469E-2</v>
      </c>
      <c r="E69" s="4">
        <f t="shared" si="10"/>
        <v>2.5607501118519237E-2</v>
      </c>
      <c r="F69" s="7">
        <v>2076.7800000000002</v>
      </c>
      <c r="G69" s="4">
        <f t="shared" si="11"/>
        <v>-5.432406833995107E-2</v>
      </c>
      <c r="H69" s="4">
        <f t="shared" si="12"/>
        <v>-5.585533557527287E-2</v>
      </c>
      <c r="I69" s="7">
        <f t="shared" ca="1" si="8"/>
        <v>24.04</v>
      </c>
      <c r="J69" s="4">
        <f t="shared" ca="1" si="13"/>
        <v>-0.22670549084858571</v>
      </c>
      <c r="K69" s="4">
        <f t="shared" ca="1" si="14"/>
        <v>-0.2570953079336542</v>
      </c>
    </row>
    <row r="70" spans="1:11" x14ac:dyDescent="0.25">
      <c r="A70" s="3">
        <v>40816</v>
      </c>
      <c r="B70" s="7">
        <v>19.38</v>
      </c>
      <c r="C70" s="7">
        <v>4.6920000000000002</v>
      </c>
      <c r="D70" s="4">
        <f t="shared" si="9"/>
        <v>4.2495965572888705E-2</v>
      </c>
      <c r="E70" s="4">
        <f t="shared" si="10"/>
        <v>4.1617804729267578E-2</v>
      </c>
      <c r="F70" s="7">
        <v>1930.79</v>
      </c>
      <c r="G70" s="4">
        <f t="shared" si="11"/>
        <v>-7.0296324117143039E-2</v>
      </c>
      <c r="H70" s="4">
        <f t="shared" si="12"/>
        <v>-7.2889371690497917E-2</v>
      </c>
      <c r="I70" s="7">
        <f t="shared" ca="1" si="8"/>
        <v>22.99</v>
      </c>
      <c r="J70" s="4">
        <f t="shared" ca="1" si="13"/>
        <v>-0.15702479338842978</v>
      </c>
      <c r="K70" s="4">
        <f t="shared" ca="1" si="14"/>
        <v>-0.17081773231247005</v>
      </c>
    </row>
    <row r="71" spans="1:11" x14ac:dyDescent="0.25">
      <c r="A71" s="3">
        <v>40847</v>
      </c>
      <c r="B71" s="7">
        <v>19.32</v>
      </c>
      <c r="C71" s="7">
        <v>4.5</v>
      </c>
      <c r="D71" s="4">
        <f t="shared" si="9"/>
        <v>-3.0959752321980671E-3</v>
      </c>
      <c r="E71" s="4">
        <f t="shared" si="10"/>
        <v>-3.1007776782481593E-3</v>
      </c>
      <c r="F71" s="7">
        <v>2141.81</v>
      </c>
      <c r="G71" s="4">
        <f t="shared" si="11"/>
        <v>0.10929205144008414</v>
      </c>
      <c r="H71" s="4">
        <f t="shared" si="12"/>
        <v>0.10372202035330602</v>
      </c>
      <c r="I71" s="7">
        <f t="shared" ca="1" si="8"/>
        <v>22.82</v>
      </c>
      <c r="J71" s="4">
        <f t="shared" ca="1" si="13"/>
        <v>-0.15337423312883436</v>
      </c>
      <c r="K71" s="4">
        <f t="shared" ca="1" si="14"/>
        <v>-0.16649651564955764</v>
      </c>
    </row>
    <row r="72" spans="1:11" x14ac:dyDescent="0.25">
      <c r="A72" s="3">
        <v>40877</v>
      </c>
      <c r="B72" s="7">
        <v>17.97</v>
      </c>
      <c r="C72" s="7">
        <v>4.5380000000000003</v>
      </c>
      <c r="D72" s="4">
        <f t="shared" si="9"/>
        <v>-6.9875776397515632E-2</v>
      </c>
      <c r="E72" s="4">
        <f t="shared" si="10"/>
        <v>-7.2437127988904379E-2</v>
      </c>
      <c r="F72" s="7">
        <v>2137.08</v>
      </c>
      <c r="G72" s="4">
        <f t="shared" si="11"/>
        <v>-2.2084125109136377E-3</v>
      </c>
      <c r="H72" s="4">
        <f t="shared" si="12"/>
        <v>-2.2108546499856139E-3</v>
      </c>
      <c r="I72" s="7">
        <f t="shared" ca="1" si="8"/>
        <v>24.15</v>
      </c>
      <c r="J72" s="4">
        <f t="shared" ca="1" si="13"/>
        <v>-0.25590062111801237</v>
      </c>
      <c r="K72" s="4">
        <f t="shared" ca="1" si="14"/>
        <v>-0.29558067930311394</v>
      </c>
    </row>
    <row r="73" spans="1:11" x14ac:dyDescent="0.25">
      <c r="A73" s="3">
        <v>40907</v>
      </c>
      <c r="B73" s="7">
        <v>18.87</v>
      </c>
      <c r="C73" s="7">
        <v>4.8330000000000002</v>
      </c>
      <c r="D73" s="4">
        <f t="shared" si="9"/>
        <v>5.0083472454090172E-2</v>
      </c>
      <c r="E73" s="4">
        <f t="shared" si="10"/>
        <v>4.8869658584991198E-2</v>
      </c>
      <c r="F73" s="7">
        <v>2158.94</v>
      </c>
      <c r="G73" s="4">
        <f t="shared" si="11"/>
        <v>1.0228910475976516E-2</v>
      </c>
      <c r="H73" s="4">
        <f t="shared" si="12"/>
        <v>1.0176949208909009E-2</v>
      </c>
      <c r="I73" s="7">
        <f t="shared" ca="1" si="8"/>
        <v>22.63</v>
      </c>
      <c r="J73" s="4">
        <f t="shared" ca="1" si="13"/>
        <v>-0.16615112682280153</v>
      </c>
      <c r="K73" s="4">
        <f t="shared" ca="1" si="14"/>
        <v>-0.18170310026498709</v>
      </c>
    </row>
    <row r="74" spans="1:11" x14ac:dyDescent="0.25">
      <c r="A74" s="3">
        <v>40939</v>
      </c>
      <c r="B74" s="7">
        <v>23.1</v>
      </c>
      <c r="C74" s="7">
        <v>4.8330000000000002</v>
      </c>
      <c r="D74" s="4">
        <f t="shared" si="9"/>
        <v>0.22416534181240055</v>
      </c>
      <c r="E74" s="4">
        <f t="shared" si="10"/>
        <v>0.20225925814728893</v>
      </c>
      <c r="F74" s="7">
        <v>2255.69</v>
      </c>
      <c r="G74" s="4">
        <f t="shared" si="11"/>
        <v>4.4813658554661018E-2</v>
      </c>
      <c r="H74" s="4">
        <f t="shared" si="12"/>
        <v>4.3838552343803884E-2</v>
      </c>
      <c r="I74" s="7">
        <f t="shared" ca="1" si="8"/>
        <v>18.12</v>
      </c>
      <c r="J74" s="4">
        <f t="shared" ca="1" si="13"/>
        <v>0.27483443708609268</v>
      </c>
      <c r="K74" s="4">
        <f t="shared" ca="1" si="14"/>
        <v>0.24281631691291455</v>
      </c>
    </row>
    <row r="75" spans="1:11" x14ac:dyDescent="0.25">
      <c r="A75" s="3">
        <v>40968</v>
      </c>
      <c r="B75" s="7">
        <v>20.65</v>
      </c>
      <c r="C75" s="7">
        <v>4.8460000000000001</v>
      </c>
      <c r="D75" s="4">
        <f t="shared" si="9"/>
        <v>-0.10606060606060619</v>
      </c>
      <c r="E75" s="4">
        <f t="shared" si="10"/>
        <v>-0.11211729812070624</v>
      </c>
      <c r="F75" s="7">
        <v>2353.23</v>
      </c>
      <c r="G75" s="4">
        <f t="shared" si="11"/>
        <v>4.3241757511005563E-2</v>
      </c>
      <c r="H75" s="4">
        <f t="shared" si="12"/>
        <v>4.2332939678064917E-2</v>
      </c>
      <c r="I75" s="7">
        <f t="shared" ca="1" si="8"/>
        <v>18.59</v>
      </c>
      <c r="J75" s="4">
        <f t="shared" ca="1" si="13"/>
        <v>0.11081226465841842</v>
      </c>
      <c r="K75" s="4">
        <f t="shared" ca="1" si="14"/>
        <v>0.10509151767368904</v>
      </c>
    </row>
    <row r="76" spans="1:11" x14ac:dyDescent="0.25">
      <c r="A76" s="3">
        <v>40998</v>
      </c>
      <c r="B76" s="7">
        <v>21.5</v>
      </c>
      <c r="C76" s="7">
        <v>4.7140000000000004</v>
      </c>
      <c r="D76" s="4">
        <f t="shared" si="9"/>
        <v>4.1162227602905554E-2</v>
      </c>
      <c r="E76" s="4">
        <f t="shared" si="10"/>
        <v>4.0337615726575335E-2</v>
      </c>
      <c r="F76" s="7">
        <v>2430.67</v>
      </c>
      <c r="G76" s="4">
        <f t="shared" si="11"/>
        <v>3.2907960547842841E-2</v>
      </c>
      <c r="H76" s="4">
        <f t="shared" si="12"/>
        <v>3.2378086988691664E-2</v>
      </c>
      <c r="I76" s="7">
        <f t="shared" ca="1" si="8"/>
        <v>19.38</v>
      </c>
      <c r="J76" s="4">
        <f t="shared" ca="1" si="13"/>
        <v>0.10939112487100111</v>
      </c>
      <c r="K76" s="4">
        <f t="shared" ca="1" si="14"/>
        <v>0.10381132867099702</v>
      </c>
    </row>
    <row r="77" spans="1:11" x14ac:dyDescent="0.25">
      <c r="A77" s="3">
        <v>41029</v>
      </c>
      <c r="B77" s="7">
        <v>21.92</v>
      </c>
      <c r="C77" s="7">
        <v>4.5709999999999997</v>
      </c>
      <c r="D77" s="4">
        <f t="shared" si="9"/>
        <v>1.9534883720930374E-2</v>
      </c>
      <c r="E77" s="4">
        <f t="shared" si="10"/>
        <v>1.934652694619781E-2</v>
      </c>
      <c r="F77" s="7">
        <v>2415.42</v>
      </c>
      <c r="G77" s="4">
        <f t="shared" si="11"/>
        <v>-6.2739902989710217E-3</v>
      </c>
      <c r="H77" s="4">
        <f t="shared" si="12"/>
        <v>-6.2937544863528915E-3</v>
      </c>
      <c r="I77" s="7">
        <f t="shared" ca="1" si="8"/>
        <v>19.32</v>
      </c>
      <c r="J77" s="4">
        <f t="shared" ca="1" si="13"/>
        <v>0.13457556935817805</v>
      </c>
      <c r="K77" s="4">
        <f t="shared" ca="1" si="14"/>
        <v>0.12625863329544285</v>
      </c>
    </row>
    <row r="78" spans="1:11" x14ac:dyDescent="0.25">
      <c r="A78" s="3">
        <v>41060</v>
      </c>
      <c r="B78" s="7">
        <v>25.17</v>
      </c>
      <c r="C78" s="7">
        <v>4.5999999999999996</v>
      </c>
      <c r="D78" s="4">
        <f t="shared" si="9"/>
        <v>0.14826642335766427</v>
      </c>
      <c r="E78" s="4">
        <f t="shared" si="10"/>
        <v>0.13825334706740974</v>
      </c>
      <c r="F78" s="7">
        <v>2270.25</v>
      </c>
      <c r="G78" s="4">
        <f t="shared" si="11"/>
        <v>-6.0101348833743184E-2</v>
      </c>
      <c r="H78" s="4">
        <f t="shared" si="12"/>
        <v>-6.1983227439093388E-2</v>
      </c>
      <c r="I78" s="7">
        <f t="shared" ca="1" si="8"/>
        <v>17.97</v>
      </c>
      <c r="J78" s="4">
        <f t="shared" ca="1" si="13"/>
        <v>0.40066777963272138</v>
      </c>
      <c r="K78" s="4">
        <f t="shared" ca="1" si="14"/>
        <v>0.33694910835175695</v>
      </c>
    </row>
    <row r="79" spans="1:11" x14ac:dyDescent="0.25">
      <c r="A79" s="3">
        <v>41089</v>
      </c>
      <c r="B79" s="7">
        <v>24.33</v>
      </c>
      <c r="C79" s="7">
        <v>4.5999999999999996</v>
      </c>
      <c r="D79" s="4">
        <f t="shared" si="9"/>
        <v>-3.3373063170441086E-2</v>
      </c>
      <c r="E79" s="4">
        <f t="shared" si="10"/>
        <v>-3.3942652351793341E-2</v>
      </c>
      <c r="F79" s="7">
        <v>2363.79</v>
      </c>
      <c r="G79" s="4">
        <f t="shared" si="11"/>
        <v>4.1202510736702891E-2</v>
      </c>
      <c r="H79" s="4">
        <f t="shared" si="12"/>
        <v>4.0376305522902257E-2</v>
      </c>
      <c r="I79" s="7">
        <f t="shared" ca="1" si="8"/>
        <v>18.87</v>
      </c>
      <c r="J79" s="4">
        <f t="shared" ca="1" si="13"/>
        <v>0.28934817170111282</v>
      </c>
      <c r="K79" s="4">
        <f t="shared" ca="1" si="14"/>
        <v>0.25413679741497236</v>
      </c>
    </row>
    <row r="80" spans="1:11" x14ac:dyDescent="0.25">
      <c r="A80" s="3">
        <v>41121</v>
      </c>
      <c r="B80" s="7">
        <v>18.89</v>
      </c>
      <c r="C80" s="7">
        <v>4.1760000000000002</v>
      </c>
      <c r="D80" s="4">
        <f t="shared" si="9"/>
        <v>-0.22359227291409778</v>
      </c>
      <c r="E80" s="4">
        <f t="shared" si="10"/>
        <v>-0.25307747528201302</v>
      </c>
      <c r="F80" s="7">
        <v>2396.62</v>
      </c>
      <c r="G80" s="4">
        <f t="shared" si="11"/>
        <v>1.3888712618295163E-2</v>
      </c>
      <c r="H80" s="4">
        <f t="shared" si="12"/>
        <v>1.3793148276392646E-2</v>
      </c>
      <c r="I80" s="7">
        <f t="shared" ca="1" si="8"/>
        <v>23.1</v>
      </c>
      <c r="J80" s="4">
        <f t="shared" ca="1" si="13"/>
        <v>-0.18225108225108233</v>
      </c>
      <c r="K80" s="4">
        <f t="shared" ca="1" si="14"/>
        <v>-0.20119993601432976</v>
      </c>
    </row>
    <row r="81" spans="1:11" x14ac:dyDescent="0.25">
      <c r="A81" s="3">
        <v>41152</v>
      </c>
      <c r="B81" s="7">
        <v>18.45</v>
      </c>
      <c r="C81" s="7">
        <v>4.0629999999999997</v>
      </c>
      <c r="D81" s="4">
        <f t="shared" si="9"/>
        <v>-2.3292747485442078E-2</v>
      </c>
      <c r="E81" s="4">
        <f t="shared" si="10"/>
        <v>-2.3568311026882036E-2</v>
      </c>
      <c r="F81" s="7">
        <v>2450.6</v>
      </c>
      <c r="G81" s="4">
        <f t="shared" si="11"/>
        <v>2.2523387103504211E-2</v>
      </c>
      <c r="H81" s="4">
        <f t="shared" si="12"/>
        <v>2.2273481146113494E-2</v>
      </c>
      <c r="I81" s="7">
        <f t="shared" ca="1" si="8"/>
        <v>20.65</v>
      </c>
      <c r="J81" s="4">
        <f t="shared" ca="1" si="13"/>
        <v>-0.10653753026634383</v>
      </c>
      <c r="K81" s="4">
        <f t="shared" ca="1" si="14"/>
        <v>-0.11265094892050558</v>
      </c>
    </row>
    <row r="82" spans="1:11" x14ac:dyDescent="0.25">
      <c r="A82" s="3">
        <v>41180</v>
      </c>
      <c r="B82" s="7">
        <v>19.5</v>
      </c>
      <c r="C82" s="7">
        <v>4.0629999999999997</v>
      </c>
      <c r="D82" s="4">
        <f t="shared" si="9"/>
        <v>5.6910569105691033E-2</v>
      </c>
      <c r="E82" s="4">
        <f t="shared" si="10"/>
        <v>5.5350095083164901E-2</v>
      </c>
      <c r="F82" s="7">
        <v>2513.9299999999998</v>
      </c>
      <c r="G82" s="4">
        <f t="shared" si="11"/>
        <v>2.5842650779400955E-2</v>
      </c>
      <c r="H82" s="4">
        <f t="shared" si="12"/>
        <v>2.5514373174003031E-2</v>
      </c>
      <c r="I82" s="7">
        <f t="shared" ca="1" si="8"/>
        <v>21.5</v>
      </c>
      <c r="J82" s="4">
        <f t="shared" ca="1" si="13"/>
        <v>-9.3023255813953543E-2</v>
      </c>
      <c r="K82" s="4">
        <f t="shared" ca="1" si="14"/>
        <v>-9.7638469563916058E-2</v>
      </c>
    </row>
    <row r="83" spans="1:11" x14ac:dyDescent="0.25">
      <c r="A83" s="3">
        <v>41213</v>
      </c>
      <c r="B83" s="7">
        <v>19.21</v>
      </c>
      <c r="C83" s="7">
        <v>4.1180000000000003</v>
      </c>
      <c r="D83" s="4">
        <f t="shared" si="9"/>
        <v>-1.4871794871794797E-2</v>
      </c>
      <c r="E83" s="4">
        <f t="shared" si="10"/>
        <v>-1.4983488789235761E-2</v>
      </c>
      <c r="F83" s="7">
        <v>2467.5100000000002</v>
      </c>
      <c r="G83" s="4">
        <f t="shared" si="11"/>
        <v>-1.8465112393741934E-2</v>
      </c>
      <c r="H83" s="4">
        <f t="shared" si="12"/>
        <v>-1.8637720705020764E-2</v>
      </c>
      <c r="I83" s="7">
        <f t="shared" ca="1" si="8"/>
        <v>21.92</v>
      </c>
      <c r="J83" s="4">
        <f t="shared" ca="1" si="13"/>
        <v>-0.12363138686131392</v>
      </c>
      <c r="K83" s="4">
        <f t="shared" ca="1" si="14"/>
        <v>-0.13196848529934957</v>
      </c>
    </row>
    <row r="84" spans="1:11" x14ac:dyDescent="0.25">
      <c r="A84" s="3">
        <v>41243</v>
      </c>
      <c r="B84" s="7">
        <v>20.22</v>
      </c>
      <c r="C84" s="7">
        <v>4.1180000000000003</v>
      </c>
      <c r="D84" s="4">
        <f t="shared" si="9"/>
        <v>5.2576782925559451E-2</v>
      </c>
      <c r="E84" s="4">
        <f t="shared" si="10"/>
        <v>5.1241236811859929E-2</v>
      </c>
      <c r="F84" s="7">
        <v>2481.8200000000002</v>
      </c>
      <c r="G84" s="4">
        <f t="shared" si="11"/>
        <v>5.7993685942507867E-3</v>
      </c>
      <c r="H84" s="4">
        <f t="shared" si="12"/>
        <v>5.7826169908164159E-3</v>
      </c>
      <c r="I84" s="7">
        <f t="shared" ca="1" si="8"/>
        <v>25.17</v>
      </c>
      <c r="J84" s="4">
        <f t="shared" ca="1" si="13"/>
        <v>-0.19666269368295597</v>
      </c>
      <c r="K84" s="4">
        <f t="shared" ca="1" si="14"/>
        <v>-0.21898059555489924</v>
      </c>
    </row>
    <row r="85" spans="1:11" x14ac:dyDescent="0.25">
      <c r="A85" s="3">
        <v>41274</v>
      </c>
      <c r="B85" s="7">
        <v>23.38</v>
      </c>
      <c r="C85" s="7">
        <v>4.1879999999999997</v>
      </c>
      <c r="D85" s="4">
        <f t="shared" si="9"/>
        <v>0.1562809099901088</v>
      </c>
      <c r="E85" s="4">
        <f t="shared" si="10"/>
        <v>0.14520874245159698</v>
      </c>
      <c r="F85" s="7">
        <v>2504.44</v>
      </c>
      <c r="G85" s="4">
        <f t="shared" si="11"/>
        <v>9.1142790371581128E-3</v>
      </c>
      <c r="H85" s="4">
        <f t="shared" si="12"/>
        <v>9.0729946579357242E-3</v>
      </c>
      <c r="I85" s="7">
        <f t="shared" ca="1" si="8"/>
        <v>24.33</v>
      </c>
      <c r="J85" s="4">
        <f t="shared" ca="1" si="13"/>
        <v>-3.9046444718454532E-2</v>
      </c>
      <c r="K85" s="4">
        <f t="shared" ca="1" si="14"/>
        <v>-3.9829200751508836E-2</v>
      </c>
    </row>
    <row r="86" spans="1:11" x14ac:dyDescent="0.25">
      <c r="A86" s="3">
        <v>41305</v>
      </c>
      <c r="B86" s="7">
        <v>24.15</v>
      </c>
      <c r="C86" s="7">
        <v>3.6879999999999997</v>
      </c>
      <c r="D86" s="4">
        <f t="shared" si="9"/>
        <v>3.2934131736527039E-2</v>
      </c>
      <c r="E86" s="4">
        <f t="shared" si="10"/>
        <v>3.240342405465943E-2</v>
      </c>
      <c r="F86" s="7">
        <v>2634.16</v>
      </c>
      <c r="G86" s="4">
        <f t="shared" si="11"/>
        <v>5.1796010285732441E-2</v>
      </c>
      <c r="H86" s="4">
        <f t="shared" si="12"/>
        <v>5.0499188940710378E-2</v>
      </c>
      <c r="I86" s="7">
        <f t="shared" ca="1" si="8"/>
        <v>18.89</v>
      </c>
      <c r="J86" s="4">
        <f t="shared" ca="1" si="13"/>
        <v>0.27845420857596603</v>
      </c>
      <c r="K86" s="4">
        <f t="shared" ca="1" si="14"/>
        <v>0.24565169858516345</v>
      </c>
    </row>
    <row r="87" spans="1:11" x14ac:dyDescent="0.25">
      <c r="A87" s="3">
        <v>41333</v>
      </c>
      <c r="B87" s="7">
        <v>26.71</v>
      </c>
      <c r="C87" s="7">
        <v>3.6879999999999997</v>
      </c>
      <c r="D87" s="4">
        <f t="shared" si="9"/>
        <v>0.10600414078674958</v>
      </c>
      <c r="E87" s="4">
        <f t="shared" si="10"/>
        <v>0.10075364702328789</v>
      </c>
      <c r="F87" s="7">
        <v>2669.92</v>
      </c>
      <c r="G87" s="4">
        <f t="shared" si="11"/>
        <v>1.3575485164151191E-2</v>
      </c>
      <c r="H87" s="4">
        <f t="shared" si="12"/>
        <v>1.348416382480175E-2</v>
      </c>
      <c r="I87" s="7">
        <f t="shared" ca="1" si="8"/>
        <v>18.45</v>
      </c>
      <c r="J87" s="4">
        <f t="shared" ca="1" si="13"/>
        <v>0.44769647696476977</v>
      </c>
      <c r="K87" s="4">
        <f t="shared" ca="1" si="14"/>
        <v>0.36997365663533338</v>
      </c>
    </row>
    <row r="88" spans="1:11" x14ac:dyDescent="0.25">
      <c r="A88" s="3">
        <v>41361</v>
      </c>
      <c r="B88" s="7">
        <v>32.01</v>
      </c>
      <c r="C88" s="7">
        <v>3.6879999999999997</v>
      </c>
      <c r="D88" s="4">
        <f t="shared" si="9"/>
        <v>0.19842755522276301</v>
      </c>
      <c r="E88" s="4">
        <f t="shared" si="10"/>
        <v>0.18101032685990218</v>
      </c>
      <c r="F88" s="7">
        <v>2770.05</v>
      </c>
      <c r="G88" s="4">
        <f t="shared" si="11"/>
        <v>3.7502996344459749E-2</v>
      </c>
      <c r="H88" s="4">
        <f t="shared" si="12"/>
        <v>3.6816861161398692E-2</v>
      </c>
      <c r="I88" s="7">
        <f t="shared" ca="1" si="8"/>
        <v>19.5</v>
      </c>
      <c r="J88" s="4">
        <f t="shared" ca="1" si="13"/>
        <v>0.64153846153846139</v>
      </c>
      <c r="K88" s="4">
        <f t="shared" ca="1" si="14"/>
        <v>0.49563388841207046</v>
      </c>
    </row>
    <row r="89" spans="1:11" x14ac:dyDescent="0.25">
      <c r="A89" s="3">
        <v>41394</v>
      </c>
      <c r="B89" s="7">
        <v>32.299999999999997</v>
      </c>
      <c r="C89" s="7">
        <v>3.4670000000000001</v>
      </c>
      <c r="D89" s="4">
        <f t="shared" si="9"/>
        <v>9.0596688534831937E-3</v>
      </c>
      <c r="E89" s="4">
        <f t="shared" si="10"/>
        <v>9.0188762468390755E-3</v>
      </c>
      <c r="F89" s="7">
        <v>2823.42</v>
      </c>
      <c r="G89" s="4">
        <f t="shared" si="11"/>
        <v>1.9266800238262771E-2</v>
      </c>
      <c r="H89" s="4">
        <f t="shared" si="12"/>
        <v>1.9083545523019815E-2</v>
      </c>
      <c r="I89" s="7">
        <f t="shared" ca="1" si="8"/>
        <v>19.21</v>
      </c>
      <c r="J89" s="4">
        <f t="shared" ca="1" si="13"/>
        <v>0.68141592920353955</v>
      </c>
      <c r="K89" s="4">
        <f t="shared" ca="1" si="14"/>
        <v>0.51963625344814546</v>
      </c>
    </row>
    <row r="90" spans="1:11" x14ac:dyDescent="0.25">
      <c r="A90" s="3">
        <v>41425</v>
      </c>
      <c r="B90" s="7">
        <v>32.46</v>
      </c>
      <c r="C90" s="7">
        <v>3.5329999999999999</v>
      </c>
      <c r="D90" s="4">
        <f t="shared" si="9"/>
        <v>4.9535603715171739E-3</v>
      </c>
      <c r="E90" s="4">
        <f t="shared" si="10"/>
        <v>4.9413318578344434E-3</v>
      </c>
      <c r="F90" s="7">
        <v>2889.46</v>
      </c>
      <c r="G90" s="4">
        <f t="shared" si="11"/>
        <v>2.3390073031996694E-2</v>
      </c>
      <c r="H90" s="4">
        <f t="shared" si="12"/>
        <v>2.3120717353531581E-2</v>
      </c>
      <c r="I90" s="7">
        <f t="shared" ca="1" si="8"/>
        <v>20.22</v>
      </c>
      <c r="J90" s="4">
        <f t="shared" ca="1" si="13"/>
        <v>0.60534124629080122</v>
      </c>
      <c r="K90" s="4">
        <f t="shared" ca="1" si="14"/>
        <v>0.47333634849411982</v>
      </c>
    </row>
    <row r="91" spans="1:11" x14ac:dyDescent="0.25">
      <c r="A91" s="3">
        <v>41453</v>
      </c>
      <c r="B91" s="7">
        <v>31.29</v>
      </c>
      <c r="C91" s="7">
        <v>3.6669999999999998</v>
      </c>
      <c r="D91" s="4">
        <f t="shared" si="9"/>
        <v>-3.6044362292051768E-2</v>
      </c>
      <c r="E91" s="4">
        <f t="shared" si="10"/>
        <v>-3.6710004405654396E-2</v>
      </c>
      <c r="F91" s="7">
        <v>2850.66</v>
      </c>
      <c r="G91" s="4">
        <f t="shared" si="11"/>
        <v>-1.3428114595806839E-2</v>
      </c>
      <c r="H91" s="4">
        <f t="shared" si="12"/>
        <v>-1.3519087036743562E-2</v>
      </c>
      <c r="I91" s="7">
        <f t="shared" ca="1" si="8"/>
        <v>23.38</v>
      </c>
      <c r="J91" s="4">
        <f t="shared" ca="1" si="13"/>
        <v>0.33832335329341312</v>
      </c>
      <c r="K91" s="4">
        <f t="shared" ca="1" si="14"/>
        <v>0.29141760163686836</v>
      </c>
    </row>
    <row r="92" spans="1:11" x14ac:dyDescent="0.25">
      <c r="A92" s="3">
        <v>41486</v>
      </c>
      <c r="B92" s="7">
        <v>34.85</v>
      </c>
      <c r="C92" s="7">
        <v>3.6669999999999998</v>
      </c>
      <c r="D92" s="4">
        <f t="shared" si="9"/>
        <v>0.11377436880792602</v>
      </c>
      <c r="E92" s="4">
        <f t="shared" si="10"/>
        <v>0.10775457952574227</v>
      </c>
      <c r="F92" s="7">
        <v>2995.72</v>
      </c>
      <c r="G92" s="4">
        <f t="shared" si="11"/>
        <v>5.0886461380873271E-2</v>
      </c>
      <c r="H92" s="4">
        <f t="shared" si="12"/>
        <v>4.963405692591992E-2</v>
      </c>
      <c r="I92" s="7">
        <f t="shared" ca="1" si="8"/>
        <v>24.15</v>
      </c>
      <c r="J92" s="4">
        <f t="shared" ca="1" si="13"/>
        <v>0.44306418219461707</v>
      </c>
      <c r="K92" s="4">
        <f t="shared" ca="1" si="14"/>
        <v>0.36676875710795126</v>
      </c>
    </row>
    <row r="93" spans="1:11" x14ac:dyDescent="0.25">
      <c r="A93" s="3">
        <v>41516</v>
      </c>
      <c r="B93" s="7">
        <v>28.46</v>
      </c>
      <c r="C93" s="7">
        <v>3.6669999999999998</v>
      </c>
      <c r="D93" s="4">
        <f t="shared" si="9"/>
        <v>-0.18335724533715925</v>
      </c>
      <c r="E93" s="4">
        <f t="shared" si="10"/>
        <v>-0.20255354454482657</v>
      </c>
      <c r="F93" s="7">
        <v>2908.96</v>
      </c>
      <c r="G93" s="4">
        <f t="shared" si="11"/>
        <v>-2.8961318147223247E-2</v>
      </c>
      <c r="H93" s="4">
        <f t="shared" si="12"/>
        <v>-2.9388974354756296E-2</v>
      </c>
      <c r="I93" s="7">
        <f t="shared" ca="1" si="8"/>
        <v>26.71</v>
      </c>
      <c r="J93" s="4">
        <f t="shared" ca="1" si="13"/>
        <v>6.5518532384874595E-2</v>
      </c>
      <c r="K93" s="4">
        <f t="shared" ca="1" si="14"/>
        <v>6.3461565539836826E-2</v>
      </c>
    </row>
    <row r="94" spans="1:11" x14ac:dyDescent="0.25">
      <c r="A94" s="3">
        <v>41547</v>
      </c>
      <c r="B94" s="7">
        <v>30.71</v>
      </c>
      <c r="C94" s="7">
        <v>3.6669999999999998</v>
      </c>
      <c r="D94" s="4">
        <f t="shared" si="9"/>
        <v>7.9058327477161017E-2</v>
      </c>
      <c r="E94" s="4">
        <f t="shared" si="10"/>
        <v>7.6088741791024775E-2</v>
      </c>
      <c r="F94" s="7">
        <v>3000.18</v>
      </c>
      <c r="G94" s="4">
        <f t="shared" si="11"/>
        <v>3.135828612287539E-2</v>
      </c>
      <c r="H94" s="4">
        <f t="shared" si="12"/>
        <v>3.0876657879355927E-2</v>
      </c>
      <c r="I94" s="7">
        <f t="shared" ca="1" si="8"/>
        <v>32.01</v>
      </c>
      <c r="J94" s="4">
        <f t="shared" ca="1" si="13"/>
        <v>-4.0612308653545703E-2</v>
      </c>
      <c r="K94" s="4">
        <f t="shared" ca="1" si="14"/>
        <v>-4.1460019529040625E-2</v>
      </c>
    </row>
    <row r="95" spans="1:11" x14ac:dyDescent="0.25">
      <c r="A95" s="3">
        <v>41578</v>
      </c>
      <c r="B95" s="7">
        <v>33.950000000000003</v>
      </c>
      <c r="C95" s="7">
        <v>3.6669999999999998</v>
      </c>
      <c r="D95" s="4">
        <f t="shared" si="9"/>
        <v>0.10550309345490083</v>
      </c>
      <c r="E95" s="4">
        <f t="shared" si="10"/>
        <v>0.10030051955197426</v>
      </c>
      <c r="F95" s="7">
        <v>3138.09</v>
      </c>
      <c r="G95" s="4">
        <f t="shared" si="11"/>
        <v>4.5967241965482186E-2</v>
      </c>
      <c r="H95" s="4">
        <f t="shared" si="12"/>
        <v>4.4942047719712712E-2</v>
      </c>
      <c r="I95" s="7">
        <f t="shared" ca="1" si="8"/>
        <v>32.299999999999997</v>
      </c>
      <c r="J95" s="4">
        <f t="shared" ca="1" si="13"/>
        <v>5.1083591331269496E-2</v>
      </c>
      <c r="K95" s="4">
        <f t="shared" ca="1" si="14"/>
        <v>4.9821623776094413E-2</v>
      </c>
    </row>
    <row r="96" spans="1:11" x14ac:dyDescent="0.25">
      <c r="A96" s="3">
        <v>41607</v>
      </c>
      <c r="B96" s="7">
        <v>39.25</v>
      </c>
      <c r="C96" s="7">
        <v>3.6669999999999998</v>
      </c>
      <c r="D96" s="4">
        <f t="shared" si="9"/>
        <v>0.15611192930780549</v>
      </c>
      <c r="E96" s="4">
        <f t="shared" si="10"/>
        <v>0.14506259022371221</v>
      </c>
      <c r="F96" s="7">
        <v>3233.72</v>
      </c>
      <c r="G96" s="4">
        <f t="shared" si="11"/>
        <v>3.0473950715243836E-2</v>
      </c>
      <c r="H96" s="4">
        <f t="shared" si="12"/>
        <v>3.0018842732168531E-2</v>
      </c>
      <c r="I96" s="7">
        <f t="shared" ca="1" si="8"/>
        <v>32.46</v>
      </c>
      <c r="J96" s="4">
        <f t="shared" ca="1" si="13"/>
        <v>0.20918052988293279</v>
      </c>
      <c r="K96" s="4">
        <f t="shared" ca="1" si="14"/>
        <v>0.18994288214197225</v>
      </c>
    </row>
    <row r="97" spans="1:11" x14ac:dyDescent="0.25">
      <c r="A97" s="3">
        <v>41639</v>
      </c>
      <c r="B97" s="7">
        <v>37.83</v>
      </c>
      <c r="C97" s="7">
        <v>3.625</v>
      </c>
      <c r="D97" s="4">
        <f t="shared" si="9"/>
        <v>-3.6178343949044622E-2</v>
      </c>
      <c r="E97" s="4">
        <f t="shared" si="10"/>
        <v>-3.6849005583479595E-2</v>
      </c>
      <c r="F97" s="7">
        <v>3315.59</v>
      </c>
      <c r="G97" s="4">
        <f t="shared" si="11"/>
        <v>2.5317590886038577E-2</v>
      </c>
      <c r="H97" s="4">
        <f t="shared" si="12"/>
        <v>2.5002409365261748E-2</v>
      </c>
      <c r="I97" s="7">
        <f t="shared" ca="1" si="8"/>
        <v>31.29</v>
      </c>
      <c r="J97" s="4">
        <f t="shared" ca="1" si="13"/>
        <v>0.20901246404602114</v>
      </c>
      <c r="K97" s="4">
        <f t="shared" ca="1" si="14"/>
        <v>0.18980388096414716</v>
      </c>
    </row>
    <row r="98" spans="1:11" x14ac:dyDescent="0.25">
      <c r="A98" s="3">
        <v>41670</v>
      </c>
      <c r="B98" s="7">
        <v>45.84</v>
      </c>
      <c r="C98" s="7">
        <v>3.8239999999999998</v>
      </c>
      <c r="D98" s="4">
        <f t="shared" si="9"/>
        <v>0.2117367168913562</v>
      </c>
      <c r="E98" s="4">
        <f t="shared" si="10"/>
        <v>0.19205463376154636</v>
      </c>
      <c r="F98" s="7">
        <v>3200.95</v>
      </c>
      <c r="G98" s="4">
        <f t="shared" si="11"/>
        <v>-3.4576048305128282E-2</v>
      </c>
      <c r="H98" s="4">
        <f t="shared" si="12"/>
        <v>-3.5187945938306826E-2</v>
      </c>
      <c r="I98" s="7">
        <f t="shared" ca="1" si="8"/>
        <v>34.85</v>
      </c>
      <c r="J98" s="4">
        <f t="shared" ca="1" si="13"/>
        <v>0.3153515064562411</v>
      </c>
      <c r="K98" s="4">
        <f t="shared" ca="1" si="14"/>
        <v>0.2741039351999513</v>
      </c>
    </row>
    <row r="99" spans="1:11" x14ac:dyDescent="0.25">
      <c r="A99" s="3">
        <v>41698</v>
      </c>
      <c r="B99" s="7">
        <v>44.96</v>
      </c>
      <c r="C99" s="7">
        <v>3.8890000000000002</v>
      </c>
      <c r="D99" s="4">
        <f t="shared" si="9"/>
        <v>-1.919720767888311E-2</v>
      </c>
      <c r="E99" s="4">
        <f t="shared" si="10"/>
        <v>-1.9383866821048531E-2</v>
      </c>
      <c r="F99" s="7">
        <v>3347.38</v>
      </c>
      <c r="G99" s="4">
        <f t="shared" si="11"/>
        <v>4.5745794217341818E-2</v>
      </c>
      <c r="H99" s="4">
        <f t="shared" si="12"/>
        <v>4.4730309546132427E-2</v>
      </c>
      <c r="I99" s="7">
        <f t="shared" ref="I99:I130" ca="1" si="15">IF(ISERROR(OFFSET(B99,-Lag,0,1,1)),"",IF(OFFSET(B99,-Lag,0,1,1)=$B$1,"",OFFSET(B99,-Lag,0,1,1)))</f>
        <v>28.46</v>
      </c>
      <c r="J99" s="4">
        <f t="shared" ca="1" si="13"/>
        <v>0.57976106816584672</v>
      </c>
      <c r="K99" s="4">
        <f t="shared" ca="1" si="14"/>
        <v>0.45727361292372926</v>
      </c>
    </row>
    <row r="100" spans="1:11" x14ac:dyDescent="0.25">
      <c r="A100" s="3">
        <v>41729</v>
      </c>
      <c r="B100" s="7">
        <v>44.63</v>
      </c>
      <c r="C100" s="7">
        <v>4</v>
      </c>
      <c r="D100" s="4">
        <f t="shared" si="9"/>
        <v>-7.3398576512455627E-3</v>
      </c>
      <c r="E100" s="4">
        <f t="shared" si="10"/>
        <v>-7.3669269442571067E-3</v>
      </c>
      <c r="F100" s="7">
        <v>3375.51</v>
      </c>
      <c r="G100" s="4">
        <f t="shared" si="11"/>
        <v>8.4035872831886849E-3</v>
      </c>
      <c r="H100" s="4">
        <f t="shared" si="12"/>
        <v>8.3684737263202882E-3</v>
      </c>
      <c r="I100" s="7">
        <f t="shared" ca="1" si="15"/>
        <v>30.71</v>
      </c>
      <c r="J100" s="4">
        <f t="shared" ca="1" si="13"/>
        <v>0.45327254965809183</v>
      </c>
      <c r="K100" s="4">
        <f t="shared" ca="1" si="14"/>
        <v>0.37381794418844755</v>
      </c>
    </row>
    <row r="101" spans="1:11" x14ac:dyDescent="0.25">
      <c r="A101" s="3">
        <v>41759</v>
      </c>
      <c r="B101" s="7">
        <v>40.869999999999997</v>
      </c>
      <c r="C101" s="7">
        <v>4.0529999999999999</v>
      </c>
      <c r="D101" s="4">
        <f t="shared" si="9"/>
        <v>-8.4248263499888121E-2</v>
      </c>
      <c r="E101" s="4">
        <f t="shared" si="10"/>
        <v>-8.8009981064992762E-2</v>
      </c>
      <c r="F101" s="7">
        <v>3400.46</v>
      </c>
      <c r="G101" s="4">
        <f t="shared" si="11"/>
        <v>7.3914756584929631E-3</v>
      </c>
      <c r="H101" s="4">
        <f t="shared" si="12"/>
        <v>7.3642925688685579E-3</v>
      </c>
      <c r="I101" s="7">
        <f t="shared" ca="1" si="15"/>
        <v>33.950000000000003</v>
      </c>
      <c r="J101" s="4">
        <f t="shared" ca="1" si="13"/>
        <v>0.20382916053019118</v>
      </c>
      <c r="K101" s="4">
        <f t="shared" ca="1" si="14"/>
        <v>0.18550744357148058</v>
      </c>
    </row>
    <row r="102" spans="1:11" x14ac:dyDescent="0.25">
      <c r="A102" s="3">
        <v>41789</v>
      </c>
      <c r="B102" s="7">
        <v>44.37</v>
      </c>
      <c r="C102" s="7">
        <v>4.0529999999999999</v>
      </c>
      <c r="D102" s="4">
        <f t="shared" si="9"/>
        <v>8.5637386836310281E-2</v>
      </c>
      <c r="E102" s="4">
        <f t="shared" si="10"/>
        <v>8.2167267814632211E-2</v>
      </c>
      <c r="F102" s="7">
        <v>3480.29</v>
      </c>
      <c r="G102" s="4">
        <f t="shared" si="11"/>
        <v>2.3476235568129056E-2</v>
      </c>
      <c r="H102" s="4">
        <f t="shared" si="12"/>
        <v>2.3204907059347964E-2</v>
      </c>
      <c r="I102" s="7">
        <f t="shared" ca="1" si="15"/>
        <v>39.25</v>
      </c>
      <c r="J102" s="4">
        <f t="shared" ca="1" si="13"/>
        <v>0.13044585987261148</v>
      </c>
      <c r="K102" s="4">
        <f t="shared" ca="1" si="14"/>
        <v>0.12261212116240069</v>
      </c>
    </row>
    <row r="103" spans="1:11" x14ac:dyDescent="0.25">
      <c r="A103" s="3">
        <v>41820</v>
      </c>
      <c r="B103" s="7">
        <v>41.07</v>
      </c>
      <c r="C103" s="7">
        <v>3.9470000000000001</v>
      </c>
      <c r="D103" s="4">
        <f t="shared" si="9"/>
        <v>-7.4374577417173682E-2</v>
      </c>
      <c r="E103" s="4">
        <f t="shared" si="10"/>
        <v>-7.7285637422350825E-2</v>
      </c>
      <c r="F103" s="7">
        <v>3552.18</v>
      </c>
      <c r="G103" s="4">
        <f t="shared" si="11"/>
        <v>2.0656324616626698E-2</v>
      </c>
      <c r="H103" s="4">
        <f t="shared" si="12"/>
        <v>2.0445875873943586E-2</v>
      </c>
      <c r="I103" s="7">
        <f t="shared" ca="1" si="15"/>
        <v>37.83</v>
      </c>
      <c r="J103" s="4">
        <f t="shared" ca="1" si="13"/>
        <v>8.5646312450436302E-2</v>
      </c>
      <c r="K103" s="4">
        <f t="shared" ca="1" si="14"/>
        <v>8.2175489323529458E-2</v>
      </c>
    </row>
    <row r="104" spans="1:11" x14ac:dyDescent="0.25">
      <c r="A104" s="3">
        <v>41851</v>
      </c>
      <c r="B104" s="7">
        <v>46.39</v>
      </c>
      <c r="C104" s="7">
        <v>4.0529999999999999</v>
      </c>
      <c r="D104" s="4">
        <f t="shared" si="9"/>
        <v>0.12953494034575108</v>
      </c>
      <c r="E104" s="4">
        <f t="shared" si="10"/>
        <v>0.12180599079518503</v>
      </c>
      <c r="F104" s="7">
        <v>3503.19</v>
      </c>
      <c r="G104" s="4">
        <f t="shared" si="11"/>
        <v>-1.3791530834586063E-2</v>
      </c>
      <c r="H104" s="4">
        <f t="shared" si="12"/>
        <v>-1.3887517553651649E-2</v>
      </c>
      <c r="I104" s="7">
        <f t="shared" ca="1" si="15"/>
        <v>45.84</v>
      </c>
      <c r="J104" s="4">
        <f t="shared" ca="1" si="13"/>
        <v>1.1998254799301833E-2</v>
      </c>
      <c r="K104" s="4">
        <f t="shared" ca="1" si="14"/>
        <v>1.1926846357168097E-2</v>
      </c>
    </row>
    <row r="105" spans="1:11" x14ac:dyDescent="0.25">
      <c r="A105" s="3">
        <v>41880</v>
      </c>
      <c r="B105" s="7">
        <v>47.61</v>
      </c>
      <c r="C105" s="7">
        <v>4.0529999999999999</v>
      </c>
      <c r="D105" s="4">
        <f t="shared" si="9"/>
        <v>2.6298771286915157E-2</v>
      </c>
      <c r="E105" s="4">
        <f t="shared" si="10"/>
        <v>2.5958904442774967E-2</v>
      </c>
      <c r="F105" s="7">
        <v>3643.34</v>
      </c>
      <c r="G105" s="4">
        <f t="shared" si="11"/>
        <v>4.0006394172168891E-2</v>
      </c>
      <c r="H105" s="4">
        <f t="shared" si="12"/>
        <v>3.9226861376851017E-2</v>
      </c>
      <c r="I105" s="7">
        <f t="shared" ca="1" si="15"/>
        <v>44.96</v>
      </c>
      <c r="J105" s="4">
        <f t="shared" ca="1" si="13"/>
        <v>5.8941281138789936E-2</v>
      </c>
      <c r="K105" s="4">
        <f t="shared" ca="1" si="14"/>
        <v>5.726961762099167E-2</v>
      </c>
    </row>
    <row r="106" spans="1:11" x14ac:dyDescent="0.25">
      <c r="A106" s="3">
        <v>41912</v>
      </c>
      <c r="B106" s="7">
        <v>46.79</v>
      </c>
      <c r="C106" s="7">
        <v>4.0999999999999996</v>
      </c>
      <c r="D106" s="4">
        <f t="shared" si="9"/>
        <v>-1.7223272421760139E-2</v>
      </c>
      <c r="E106" s="4">
        <f t="shared" si="10"/>
        <v>-1.7373318328302481E-2</v>
      </c>
      <c r="F106" s="7">
        <v>3592.25</v>
      </c>
      <c r="G106" s="4">
        <f t="shared" si="11"/>
        <v>-1.4022847167708741E-2</v>
      </c>
      <c r="H106" s="4">
        <f t="shared" si="12"/>
        <v>-1.4122096217650924E-2</v>
      </c>
      <c r="I106" s="7">
        <f t="shared" ca="1" si="15"/>
        <v>44.63</v>
      </c>
      <c r="J106" s="4">
        <f t="shared" ca="1" si="13"/>
        <v>4.8397938606318469E-2</v>
      </c>
      <c r="K106" s="4">
        <f t="shared" ca="1" si="14"/>
        <v>4.7263226236946239E-2</v>
      </c>
    </row>
    <row r="107" spans="1:11" x14ac:dyDescent="0.25">
      <c r="A107" s="3">
        <v>41943</v>
      </c>
      <c r="B107" s="7">
        <v>52.81</v>
      </c>
      <c r="C107" s="7">
        <v>4.1500000000000004</v>
      </c>
      <c r="D107" s="4">
        <f t="shared" si="9"/>
        <v>0.1286599700790767</v>
      </c>
      <c r="E107" s="4">
        <f t="shared" si="10"/>
        <v>0.12103106184071685</v>
      </c>
      <c r="F107" s="7">
        <v>3679.99</v>
      </c>
      <c r="G107" s="4">
        <f t="shared" si="11"/>
        <v>2.4424803396200012E-2</v>
      </c>
      <c r="H107" s="4">
        <f t="shared" si="12"/>
        <v>2.413128765866401E-2</v>
      </c>
      <c r="I107" s="7">
        <f t="shared" ca="1" si="15"/>
        <v>40.869999999999997</v>
      </c>
      <c r="J107" s="4">
        <f t="shared" ca="1" si="13"/>
        <v>0.29214582823586999</v>
      </c>
      <c r="K107" s="4">
        <f t="shared" ca="1" si="14"/>
        <v>0.25630426914265597</v>
      </c>
    </row>
    <row r="108" spans="1:11" x14ac:dyDescent="0.25">
      <c r="A108" s="3">
        <v>41971</v>
      </c>
      <c r="B108" s="7">
        <v>61.23</v>
      </c>
      <c r="C108" s="7">
        <v>4.2110000000000003</v>
      </c>
      <c r="D108" s="4">
        <f t="shared" si="9"/>
        <v>0.15943950009467889</v>
      </c>
      <c r="E108" s="4">
        <f t="shared" si="10"/>
        <v>0.1479366987710212</v>
      </c>
      <c r="F108" s="7">
        <v>3778.96</v>
      </c>
      <c r="G108" s="4">
        <f t="shared" si="11"/>
        <v>2.6894094820909986E-2</v>
      </c>
      <c r="H108" s="4">
        <f t="shared" si="12"/>
        <v>2.6538804714692946E-2</v>
      </c>
      <c r="I108" s="7">
        <f t="shared" ca="1" si="15"/>
        <v>44.37</v>
      </c>
      <c r="J108" s="4">
        <f t="shared" ca="1" si="13"/>
        <v>0.37998647734956048</v>
      </c>
      <c r="K108" s="4">
        <f t="shared" ca="1" si="14"/>
        <v>0.32207370009904496</v>
      </c>
    </row>
    <row r="109" spans="1:11" x14ac:dyDescent="0.25">
      <c r="A109" s="3">
        <v>42004</v>
      </c>
      <c r="B109" s="7">
        <v>66.89</v>
      </c>
      <c r="C109" s="7">
        <v>4.4210000000000003</v>
      </c>
      <c r="D109" s="4">
        <f t="shared" si="9"/>
        <v>9.2438347215417327E-2</v>
      </c>
      <c r="E109" s="4">
        <f t="shared" si="10"/>
        <v>8.8412213640453596E-2</v>
      </c>
      <c r="F109" s="7">
        <v>3769.44</v>
      </c>
      <c r="G109" s="4">
        <f t="shared" si="11"/>
        <v>-2.5192116349471716E-3</v>
      </c>
      <c r="H109" s="4">
        <f t="shared" si="12"/>
        <v>-2.5223901879987518E-3</v>
      </c>
      <c r="I109" s="7">
        <f t="shared" ca="1" si="15"/>
        <v>41.07</v>
      </c>
      <c r="J109" s="4">
        <f t="shared" ca="1" si="13"/>
        <v>0.62868273679084496</v>
      </c>
      <c r="K109" s="4">
        <f t="shared" ca="1" si="14"/>
        <v>0.4877715511618495</v>
      </c>
    </row>
    <row r="110" spans="1:11" x14ac:dyDescent="0.25">
      <c r="A110" s="3">
        <v>42034</v>
      </c>
      <c r="B110" s="7">
        <v>69.37</v>
      </c>
      <c r="C110" s="7">
        <v>4.55</v>
      </c>
      <c r="D110" s="4">
        <f t="shared" si="9"/>
        <v>3.7075796083121615E-2</v>
      </c>
      <c r="E110" s="4">
        <f t="shared" si="10"/>
        <v>3.6405018266893324E-2</v>
      </c>
      <c r="F110" s="7">
        <v>3656.28</v>
      </c>
      <c r="G110" s="4">
        <f t="shared" si="11"/>
        <v>-3.0020374379218118E-2</v>
      </c>
      <c r="H110" s="4">
        <f t="shared" si="12"/>
        <v>-3.0480212219964307E-2</v>
      </c>
      <c r="I110" s="7">
        <f t="shared" ca="1" si="15"/>
        <v>46.39</v>
      </c>
      <c r="J110" s="4">
        <f t="shared" ca="1" si="13"/>
        <v>0.49536538046992895</v>
      </c>
      <c r="K110" s="4">
        <f t="shared" ca="1" si="14"/>
        <v>0.40237057863355769</v>
      </c>
    </row>
    <row r="111" spans="1:11" x14ac:dyDescent="0.25">
      <c r="A111" s="3">
        <v>42062</v>
      </c>
      <c r="B111" s="7">
        <v>65.180000000000007</v>
      </c>
      <c r="C111" s="7">
        <v>4.55</v>
      </c>
      <c r="D111" s="4">
        <f t="shared" si="9"/>
        <v>-6.0400749603574999E-2</v>
      </c>
      <c r="E111" s="4">
        <f t="shared" si="10"/>
        <v>-6.2301823987794408E-2</v>
      </c>
      <c r="F111" s="7">
        <v>3866.42</v>
      </c>
      <c r="G111" s="4">
        <f t="shared" si="11"/>
        <v>5.747371645497612E-2</v>
      </c>
      <c r="H111" s="4">
        <f t="shared" si="12"/>
        <v>5.5882777213321633E-2</v>
      </c>
      <c r="I111" s="7">
        <f t="shared" ca="1" si="15"/>
        <v>47.61</v>
      </c>
      <c r="J111" s="4">
        <f t="shared" ca="1" si="13"/>
        <v>0.36904011762234834</v>
      </c>
      <c r="K111" s="4">
        <f t="shared" ca="1" si="14"/>
        <v>0.31410985020298815</v>
      </c>
    </row>
    <row r="112" spans="1:11" x14ac:dyDescent="0.25">
      <c r="A112" s="3">
        <v>42094</v>
      </c>
      <c r="B112" s="7">
        <v>67.25</v>
      </c>
      <c r="C112" s="7">
        <v>4.5259999999999998</v>
      </c>
      <c r="D112" s="4">
        <f t="shared" si="9"/>
        <v>3.1758208039275759E-2</v>
      </c>
      <c r="E112" s="4">
        <f t="shared" si="10"/>
        <v>3.1264345072532916E-2</v>
      </c>
      <c r="F112" s="7">
        <v>3805.27</v>
      </c>
      <c r="G112" s="4">
        <f t="shared" si="11"/>
        <v>-1.581566410271007E-2</v>
      </c>
      <c r="H112" s="4">
        <f t="shared" si="12"/>
        <v>-1.5942066245608684E-2</v>
      </c>
      <c r="I112" s="7">
        <f t="shared" ca="1" si="15"/>
        <v>46.79</v>
      </c>
      <c r="J112" s="4">
        <f t="shared" ca="1" si="13"/>
        <v>0.43727292156443687</v>
      </c>
      <c r="K112" s="4">
        <f t="shared" ca="1" si="14"/>
        <v>0.36274751360382357</v>
      </c>
    </row>
    <row r="113" spans="1:11" x14ac:dyDescent="0.25">
      <c r="A113" s="3">
        <v>42124</v>
      </c>
      <c r="B113" s="7">
        <v>59.74</v>
      </c>
      <c r="C113" s="7">
        <v>4.4210000000000003</v>
      </c>
      <c r="D113" s="4">
        <f t="shared" si="9"/>
        <v>-0.11167286245353159</v>
      </c>
      <c r="E113" s="4">
        <f t="shared" si="10"/>
        <v>-0.11841520569398473</v>
      </c>
      <c r="F113" s="7">
        <v>3841.78</v>
      </c>
      <c r="G113" s="4">
        <f t="shared" si="11"/>
        <v>9.5945885574479917E-3</v>
      </c>
      <c r="H113" s="4">
        <f t="shared" si="12"/>
        <v>9.5488528037669974E-3</v>
      </c>
      <c r="I113" s="7">
        <f t="shared" ca="1" si="15"/>
        <v>52.81</v>
      </c>
      <c r="J113" s="4">
        <f t="shared" ca="1" si="13"/>
        <v>0.13122514675250896</v>
      </c>
      <c r="K113" s="4">
        <f t="shared" ca="1" si="14"/>
        <v>0.12330124606912192</v>
      </c>
    </row>
    <row r="114" spans="1:11" x14ac:dyDescent="0.25">
      <c r="A114" s="3">
        <v>42153</v>
      </c>
      <c r="B114" s="7">
        <v>54.59</v>
      </c>
      <c r="C114" s="7">
        <v>4.4119999999999999</v>
      </c>
      <c r="D114" s="4">
        <f t="shared" si="9"/>
        <v>-8.6206896551724088E-2</v>
      </c>
      <c r="E114" s="4">
        <f t="shared" si="10"/>
        <v>-9.015109699429745E-2</v>
      </c>
      <c r="F114" s="7">
        <v>3891.18</v>
      </c>
      <c r="G114" s="4">
        <f t="shared" si="11"/>
        <v>1.2858622825877575E-2</v>
      </c>
      <c r="H114" s="4">
        <f t="shared" si="12"/>
        <v>1.277665266976292E-2</v>
      </c>
      <c r="I114" s="7">
        <f t="shared" ca="1" si="15"/>
        <v>61.23</v>
      </c>
      <c r="J114" s="4">
        <f t="shared" ca="1" si="13"/>
        <v>-0.10844357341172617</v>
      </c>
      <c r="K114" s="4">
        <f t="shared" ca="1" si="14"/>
        <v>-0.11478654969619675</v>
      </c>
    </row>
    <row r="115" spans="1:11" x14ac:dyDescent="0.25">
      <c r="A115" s="3">
        <v>42185</v>
      </c>
      <c r="B115" s="7">
        <v>53.01</v>
      </c>
      <c r="C115" s="7">
        <v>4.4119999999999999</v>
      </c>
      <c r="D115" s="4">
        <f t="shared" si="9"/>
        <v>-2.8943029858948588E-2</v>
      </c>
      <c r="E115" s="4">
        <f t="shared" si="10"/>
        <v>-2.9370140793951581E-2</v>
      </c>
      <c r="F115" s="7">
        <v>3815.85</v>
      </c>
      <c r="G115" s="4">
        <f t="shared" si="11"/>
        <v>-1.9359166114135018E-2</v>
      </c>
      <c r="H115" s="4">
        <f t="shared" si="12"/>
        <v>-1.9549008896462827E-2</v>
      </c>
      <c r="I115" s="7">
        <f t="shared" ca="1" si="15"/>
        <v>66.89</v>
      </c>
      <c r="J115" s="4">
        <f t="shared" ca="1" si="13"/>
        <v>-0.20750485872327706</v>
      </c>
      <c r="K115" s="4">
        <f t="shared" ca="1" si="14"/>
        <v>-0.23256890413060199</v>
      </c>
    </row>
    <row r="116" spans="1:11" x14ac:dyDescent="0.25">
      <c r="A116" s="3">
        <v>42216</v>
      </c>
      <c r="B116" s="7">
        <v>56.39</v>
      </c>
      <c r="C116" s="7">
        <v>4.6470000000000002</v>
      </c>
      <c r="D116" s="4">
        <f t="shared" si="9"/>
        <v>6.37615544236938E-2</v>
      </c>
      <c r="E116" s="4">
        <f t="shared" si="10"/>
        <v>6.1811262819376177E-2</v>
      </c>
      <c r="F116" s="7">
        <v>3895.8</v>
      </c>
      <c r="G116" s="4">
        <f t="shared" si="11"/>
        <v>2.0952081449742588E-2</v>
      </c>
      <c r="H116" s="4">
        <f t="shared" si="12"/>
        <v>2.0735605123006217E-2</v>
      </c>
      <c r="I116" s="7">
        <f t="shared" ca="1" si="15"/>
        <v>69.37</v>
      </c>
      <c r="J116" s="4">
        <f t="shared" ca="1" si="13"/>
        <v>-0.18711258469078862</v>
      </c>
      <c r="K116" s="4">
        <f t="shared" ca="1" si="14"/>
        <v>-0.2071626595781193</v>
      </c>
    </row>
    <row r="117" spans="1:11" x14ac:dyDescent="0.25">
      <c r="A117" s="3">
        <v>42247</v>
      </c>
      <c r="B117" s="7">
        <v>56.97</v>
      </c>
      <c r="C117" s="7">
        <v>4.6470000000000002</v>
      </c>
      <c r="D117" s="4">
        <f t="shared" si="9"/>
        <v>1.0285511615534704E-2</v>
      </c>
      <c r="E117" s="4">
        <f t="shared" si="10"/>
        <v>1.0232975673213483E-2</v>
      </c>
      <c r="F117" s="7">
        <v>3660.75</v>
      </c>
      <c r="G117" s="4">
        <f t="shared" si="11"/>
        <v>-6.0334206068073382E-2</v>
      </c>
      <c r="H117" s="4">
        <f t="shared" si="12"/>
        <v>-6.2231005307129585E-2</v>
      </c>
      <c r="I117" s="7">
        <f t="shared" ca="1" si="15"/>
        <v>65.180000000000007</v>
      </c>
      <c r="J117" s="4">
        <f t="shared" ca="1" si="13"/>
        <v>-0.12595888309297343</v>
      </c>
      <c r="K117" s="4">
        <f t="shared" ca="1" si="14"/>
        <v>-0.13462785991711143</v>
      </c>
    </row>
    <row r="118" spans="1:11" x14ac:dyDescent="0.25">
      <c r="A118" s="3">
        <v>42277</v>
      </c>
      <c r="B118" s="7">
        <v>53.05</v>
      </c>
      <c r="C118" s="7">
        <v>4.6470000000000002</v>
      </c>
      <c r="D118" s="4">
        <f t="shared" si="9"/>
        <v>-6.8808144637528601E-2</v>
      </c>
      <c r="E118" s="4">
        <f t="shared" si="10"/>
        <v>-7.1289948432312136E-2</v>
      </c>
      <c r="F118" s="7">
        <v>3570.17</v>
      </c>
      <c r="G118" s="4">
        <f t="shared" si="11"/>
        <v>-2.4743563477429453E-2</v>
      </c>
      <c r="H118" s="4">
        <f t="shared" si="12"/>
        <v>-2.5054830747813575E-2</v>
      </c>
      <c r="I118" s="7">
        <f t="shared" ca="1" si="15"/>
        <v>67.25</v>
      </c>
      <c r="J118" s="4">
        <f t="shared" ca="1" si="13"/>
        <v>-0.21115241635687731</v>
      </c>
      <c r="K118" s="4">
        <f t="shared" ca="1" si="14"/>
        <v>-0.23718215342195634</v>
      </c>
    </row>
    <row r="119" spans="1:11" x14ac:dyDescent="0.25">
      <c r="A119" s="3">
        <v>42307</v>
      </c>
      <c r="B119" s="7">
        <v>60.31</v>
      </c>
      <c r="C119" s="7">
        <v>4.75</v>
      </c>
      <c r="D119" s="4">
        <f t="shared" si="9"/>
        <v>0.136852026390198</v>
      </c>
      <c r="E119" s="4">
        <f t="shared" si="10"/>
        <v>0.12826306240290333</v>
      </c>
      <c r="F119" s="7">
        <v>3871.33</v>
      </c>
      <c r="G119" s="4">
        <f t="shared" si="11"/>
        <v>8.4354526535150853E-2</v>
      </c>
      <c r="H119" s="4">
        <f t="shared" si="12"/>
        <v>8.0984903546170092E-2</v>
      </c>
      <c r="I119" s="7">
        <f t="shared" ca="1" si="15"/>
        <v>59.74</v>
      </c>
      <c r="J119" s="4">
        <f t="shared" ca="1" si="13"/>
        <v>9.5413458319384414E-3</v>
      </c>
      <c r="K119" s="4">
        <f t="shared" ca="1" si="14"/>
        <v>9.4961146749317129E-3</v>
      </c>
    </row>
    <row r="120" spans="1:11" x14ac:dyDescent="0.25">
      <c r="A120" s="3">
        <v>42338</v>
      </c>
      <c r="B120" s="7">
        <v>55.73</v>
      </c>
      <c r="C120" s="7">
        <v>4.75</v>
      </c>
      <c r="D120" s="4">
        <f t="shared" si="9"/>
        <v>-7.5940971646493161E-2</v>
      </c>
      <c r="E120" s="4">
        <f t="shared" si="10"/>
        <v>-7.8979325881450471E-2</v>
      </c>
      <c r="F120" s="7">
        <v>3882.84</v>
      </c>
      <c r="G120" s="4">
        <f t="shared" si="11"/>
        <v>2.9731384304618746E-3</v>
      </c>
      <c r="H120" s="4">
        <f t="shared" si="12"/>
        <v>2.9687273953145029E-3</v>
      </c>
      <c r="I120" s="7">
        <f t="shared" ca="1" si="15"/>
        <v>54.59</v>
      </c>
      <c r="J120" s="4">
        <f t="shared" ca="1" si="13"/>
        <v>2.0882945594431046E-2</v>
      </c>
      <c r="K120" s="4">
        <f t="shared" ca="1" si="14"/>
        <v>2.0667885787778586E-2</v>
      </c>
    </row>
    <row r="121" spans="1:11" x14ac:dyDescent="0.25">
      <c r="A121" s="3">
        <v>42369</v>
      </c>
      <c r="B121" s="7">
        <v>57.3</v>
      </c>
      <c r="C121" s="7">
        <v>4.75</v>
      </c>
      <c r="D121" s="4">
        <f t="shared" si="9"/>
        <v>2.8171541360129115E-2</v>
      </c>
      <c r="E121" s="4">
        <f t="shared" si="10"/>
        <v>2.7782022139248814E-2</v>
      </c>
      <c r="F121" s="7">
        <v>3821.6</v>
      </c>
      <c r="G121" s="4">
        <f t="shared" si="11"/>
        <v>-1.5771960729775159E-2</v>
      </c>
      <c r="H121" s="4">
        <f t="shared" si="12"/>
        <v>-1.589766155328564E-2</v>
      </c>
      <c r="I121" s="7">
        <f t="shared" ca="1" si="15"/>
        <v>53.01</v>
      </c>
      <c r="J121" s="4">
        <f t="shared" ca="1" si="13"/>
        <v>8.0928126768534225E-2</v>
      </c>
      <c r="K121" s="4">
        <f t="shared" ca="1" si="14"/>
        <v>7.782004872097914E-2</v>
      </c>
    </row>
    <row r="122" spans="1:11" x14ac:dyDescent="0.25">
      <c r="A122" s="3">
        <v>42398</v>
      </c>
      <c r="B122" s="7">
        <v>48.28</v>
      </c>
      <c r="C122" s="7">
        <v>4.7329999999999997</v>
      </c>
      <c r="D122" s="4">
        <f t="shared" si="9"/>
        <v>-0.15741710296684108</v>
      </c>
      <c r="E122" s="4">
        <f t="shared" si="10"/>
        <v>-0.17128322749136302</v>
      </c>
      <c r="F122" s="7">
        <v>3631.96</v>
      </c>
      <c r="G122" s="4">
        <f t="shared" si="11"/>
        <v>-4.9623194473518928E-2</v>
      </c>
      <c r="H122" s="4">
        <f t="shared" si="12"/>
        <v>-5.0896735631073095E-2</v>
      </c>
      <c r="I122" s="7">
        <f t="shared" ca="1" si="15"/>
        <v>56.39</v>
      </c>
      <c r="J122" s="4">
        <f t="shared" ca="1" si="13"/>
        <v>-0.14381982621032097</v>
      </c>
      <c r="K122" s="4">
        <f t="shared" ca="1" si="14"/>
        <v>-0.15527444158975998</v>
      </c>
    </row>
    <row r="123" spans="1:11" x14ac:dyDescent="0.25">
      <c r="A123" s="3">
        <v>42429</v>
      </c>
      <c r="B123" s="7">
        <v>57.26</v>
      </c>
      <c r="C123" s="7">
        <v>4.7329999999999997</v>
      </c>
      <c r="D123" s="4">
        <f t="shared" si="9"/>
        <v>0.1859983429991714</v>
      </c>
      <c r="E123" s="4">
        <f t="shared" si="10"/>
        <v>0.17058490344063815</v>
      </c>
      <c r="F123" s="7">
        <v>3627.06</v>
      </c>
      <c r="G123" s="4">
        <f t="shared" si="11"/>
        <v>-1.3491338010330756E-3</v>
      </c>
      <c r="H123" s="4">
        <f t="shared" si="12"/>
        <v>-1.350044701416128E-3</v>
      </c>
      <c r="I123" s="7">
        <f t="shared" ca="1" si="15"/>
        <v>56.97</v>
      </c>
      <c r="J123" s="4">
        <f t="shared" ca="1" si="13"/>
        <v>5.0903984553274384E-3</v>
      </c>
      <c r="K123" s="4">
        <f t="shared" ca="1" si="14"/>
        <v>5.0774861776648628E-3</v>
      </c>
    </row>
    <row r="124" spans="1:11" x14ac:dyDescent="0.25">
      <c r="A124" s="3">
        <v>42460</v>
      </c>
      <c r="B124" s="7">
        <v>59.86</v>
      </c>
      <c r="C124" s="7">
        <v>4.4710000000000001</v>
      </c>
      <c r="D124" s="4">
        <f t="shared" si="9"/>
        <v>4.5406915822563843E-2</v>
      </c>
      <c r="E124" s="4">
        <f t="shared" si="10"/>
        <v>4.4406202754583977E-2</v>
      </c>
      <c r="F124" s="7">
        <v>3873.11</v>
      </c>
      <c r="G124" s="4">
        <f t="shared" si="11"/>
        <v>6.7837311762143582E-2</v>
      </c>
      <c r="H124" s="4">
        <f t="shared" si="12"/>
        <v>6.5635399123912128E-2</v>
      </c>
      <c r="I124" s="7">
        <f t="shared" ca="1" si="15"/>
        <v>53.05</v>
      </c>
      <c r="J124" s="4">
        <f t="shared" ca="1" si="13"/>
        <v>0.12836946277097083</v>
      </c>
      <c r="K124" s="4">
        <f t="shared" ca="1" si="14"/>
        <v>0.12077363736456077</v>
      </c>
    </row>
    <row r="125" spans="1:11" x14ac:dyDescent="0.25">
      <c r="A125" s="3">
        <v>42489</v>
      </c>
      <c r="B125" s="7">
        <v>45.81</v>
      </c>
      <c r="C125" s="7">
        <v>4.3529999999999998</v>
      </c>
      <c r="D125" s="4">
        <f t="shared" si="9"/>
        <v>-0.23471433344470427</v>
      </c>
      <c r="E125" s="4">
        <f t="shared" si="10"/>
        <v>-0.26750609452590207</v>
      </c>
      <c r="F125" s="7">
        <v>3888.13</v>
      </c>
      <c r="G125" s="4">
        <f t="shared" si="11"/>
        <v>3.8780205054853578E-3</v>
      </c>
      <c r="H125" s="4">
        <f t="shared" si="12"/>
        <v>3.870520368168959E-3</v>
      </c>
      <c r="I125" s="7">
        <f t="shared" ca="1" si="15"/>
        <v>60.31</v>
      </c>
      <c r="J125" s="4">
        <f t="shared" ca="1" si="13"/>
        <v>-0.24042447355330787</v>
      </c>
      <c r="K125" s="4">
        <f t="shared" ca="1" si="14"/>
        <v>-0.27499551956424462</v>
      </c>
    </row>
    <row r="126" spans="1:11" x14ac:dyDescent="0.25">
      <c r="A126" s="3">
        <v>42521</v>
      </c>
      <c r="B126" s="7">
        <v>45.09</v>
      </c>
      <c r="C126" s="7">
        <v>4.3529999999999998</v>
      </c>
      <c r="D126" s="4">
        <f t="shared" si="9"/>
        <v>-1.5717092337917404E-2</v>
      </c>
      <c r="E126" s="4">
        <f t="shared" si="10"/>
        <v>-1.5841915465657861E-2</v>
      </c>
      <c r="F126" s="7">
        <v>3957.95</v>
      </c>
      <c r="G126" s="4">
        <f t="shared" si="11"/>
        <v>1.7957218508640294E-2</v>
      </c>
      <c r="H126" s="4">
        <f t="shared" si="12"/>
        <v>1.7797892204625843E-2</v>
      </c>
      <c r="I126" s="7">
        <f t="shared" ca="1" si="15"/>
        <v>55.73</v>
      </c>
      <c r="J126" s="4">
        <f t="shared" ca="1" si="13"/>
        <v>-0.19092050959985629</v>
      </c>
      <c r="K126" s="4">
        <f t="shared" ca="1" si="14"/>
        <v>-0.21185810914845199</v>
      </c>
    </row>
    <row r="127" spans="1:11" x14ac:dyDescent="0.25">
      <c r="A127" s="3">
        <v>42551</v>
      </c>
      <c r="B127" s="7">
        <v>41.04</v>
      </c>
      <c r="C127" s="7">
        <v>4.4379999999999997</v>
      </c>
      <c r="D127" s="4">
        <f t="shared" si="9"/>
        <v>-8.9820359281437168E-2</v>
      </c>
      <c r="E127" s="4">
        <f t="shared" si="10"/>
        <v>-9.4113291570478763E-2</v>
      </c>
      <c r="F127" s="7">
        <v>3968.21</v>
      </c>
      <c r="G127" s="4">
        <f t="shared" si="11"/>
        <v>2.5922510390481435E-3</v>
      </c>
      <c r="H127" s="4">
        <f t="shared" si="12"/>
        <v>2.5888969514976249E-3</v>
      </c>
      <c r="I127" s="7">
        <f t="shared" ca="1" si="15"/>
        <v>57.3</v>
      </c>
      <c r="J127" s="4">
        <f t="shared" ca="1" si="13"/>
        <v>-0.28376963350785334</v>
      </c>
      <c r="K127" s="4">
        <f t="shared" ca="1" si="14"/>
        <v>-0.33375342285817972</v>
      </c>
    </row>
    <row r="128" spans="1:11" x14ac:dyDescent="0.25">
      <c r="A128" s="3">
        <v>42580</v>
      </c>
      <c r="B128" s="7">
        <v>46.89</v>
      </c>
      <c r="C128" s="7">
        <v>4.4000000000000004</v>
      </c>
      <c r="D128" s="4">
        <f t="shared" si="9"/>
        <v>0.14254385964912286</v>
      </c>
      <c r="E128" s="4">
        <f t="shared" si="10"/>
        <v>0.13325723223898089</v>
      </c>
      <c r="F128" s="7">
        <v>4114.51</v>
      </c>
      <c r="G128" s="4">
        <f t="shared" si="11"/>
        <v>3.6868008497534133E-2</v>
      </c>
      <c r="H128" s="4">
        <f t="shared" si="12"/>
        <v>3.6204639080317673E-2</v>
      </c>
      <c r="I128" s="7">
        <f t="shared" ca="1" si="15"/>
        <v>48.28</v>
      </c>
      <c r="J128" s="4">
        <f t="shared" ca="1" si="13"/>
        <v>-2.8790389395194738E-2</v>
      </c>
      <c r="K128" s="4">
        <f t="shared" ca="1" si="14"/>
        <v>-2.9212963127835861E-2</v>
      </c>
    </row>
    <row r="129" spans="1:11" x14ac:dyDescent="0.25">
      <c r="A129" s="3">
        <v>42613</v>
      </c>
      <c r="B129" s="7">
        <v>50.41</v>
      </c>
      <c r="C129" s="7">
        <v>4.5629999999999997</v>
      </c>
      <c r="D129" s="4">
        <f t="shared" si="9"/>
        <v>7.506931115376414E-2</v>
      </c>
      <c r="E129" s="4">
        <f t="shared" si="10"/>
        <v>7.2385134993044553E-2</v>
      </c>
      <c r="F129" s="7">
        <v>4120.29</v>
      </c>
      <c r="G129" s="4">
        <f t="shared" si="11"/>
        <v>1.4047845308431395E-3</v>
      </c>
      <c r="H129" s="4">
        <f t="shared" si="12"/>
        <v>1.4037987441580201E-3</v>
      </c>
      <c r="I129" s="7">
        <f t="shared" ca="1" si="15"/>
        <v>57.26</v>
      </c>
      <c r="J129" s="4">
        <f t="shared" ca="1" si="13"/>
        <v>-0.11962975899406225</v>
      </c>
      <c r="K129" s="4">
        <f t="shared" ca="1" si="14"/>
        <v>-0.12741273157542959</v>
      </c>
    </row>
    <row r="130" spans="1:11" x14ac:dyDescent="0.25">
      <c r="A130" s="3">
        <v>42643</v>
      </c>
      <c r="B130" s="7">
        <v>52.47</v>
      </c>
      <c r="C130" s="7">
        <v>4.4379999999999997</v>
      </c>
      <c r="D130" s="4">
        <f t="shared" si="9"/>
        <v>4.0864907756397617E-2</v>
      </c>
      <c r="E130" s="4">
        <f t="shared" si="10"/>
        <v>4.0052009604080993E-2</v>
      </c>
      <c r="F130" s="7">
        <v>4121.0600000000004</v>
      </c>
      <c r="G130" s="4">
        <f t="shared" si="11"/>
        <v>1.8688004970535133E-4</v>
      </c>
      <c r="H130" s="4">
        <f t="shared" si="12"/>
        <v>1.868625898041E-4</v>
      </c>
      <c r="I130" s="7">
        <f t="shared" ca="1" si="15"/>
        <v>59.86</v>
      </c>
      <c r="J130" s="4">
        <f t="shared" ca="1" si="13"/>
        <v>-0.12345472769796195</v>
      </c>
      <c r="K130" s="4">
        <f t="shared" ca="1" si="14"/>
        <v>-0.13176692472593252</v>
      </c>
    </row>
    <row r="131" spans="1:11" x14ac:dyDescent="0.25">
      <c r="A131" s="3">
        <v>42674</v>
      </c>
      <c r="B131" s="7">
        <v>56.23</v>
      </c>
      <c r="C131" s="7">
        <v>4.3529999999999998</v>
      </c>
      <c r="D131" s="4">
        <f t="shared" si="9"/>
        <v>7.1659996188297992E-2</v>
      </c>
      <c r="E131" s="4">
        <f t="shared" si="10"/>
        <v>6.9208844605489872E-2</v>
      </c>
      <c r="F131" s="7">
        <v>4045.89</v>
      </c>
      <c r="G131" s="4">
        <f t="shared" si="11"/>
        <v>-1.8240452699062937E-2</v>
      </c>
      <c r="H131" s="4">
        <f t="shared" si="12"/>
        <v>-1.8408860793165314E-2</v>
      </c>
      <c r="I131" s="7">
        <f t="shared" ref="I131:I159" ca="1" si="16">IF(ISERROR(OFFSET(B131,-Lag,0,1,1)),"",IF(OFFSET(B131,-Lag,0,1,1)=$B$1,"",OFFSET(B131,-Lag,0,1,1)))</f>
        <v>45.81</v>
      </c>
      <c r="J131" s="4">
        <f t="shared" ca="1" si="13"/>
        <v>0.22746125300152786</v>
      </c>
      <c r="K131" s="4">
        <f t="shared" ca="1" si="14"/>
        <v>0.20494801440545943</v>
      </c>
    </row>
    <row r="132" spans="1:11" x14ac:dyDescent="0.25">
      <c r="A132" s="3">
        <v>42704</v>
      </c>
      <c r="B132" s="7">
        <v>68.95</v>
      </c>
      <c r="C132" s="7">
        <v>4.1669999999999998</v>
      </c>
      <c r="D132" s="4">
        <f t="shared" ref="D132:D159" si="17">B132/B131-1</f>
        <v>0.22621376489418465</v>
      </c>
      <c r="E132" s="4">
        <f t="shared" ref="E132:E159" si="18">LN(B132/B131)</f>
        <v>0.20393118193520052</v>
      </c>
      <c r="F132" s="7">
        <v>4195.7299999999996</v>
      </c>
      <c r="G132" s="4">
        <f t="shared" ref="G132:G159" si="19">F132/F131-1</f>
        <v>3.7035114647209877E-2</v>
      </c>
      <c r="H132" s="4">
        <f t="shared" ref="H132:H159" si="20">LN(F132/F131)</f>
        <v>3.6365790436109068E-2</v>
      </c>
      <c r="I132" s="7">
        <f t="shared" ca="1" si="16"/>
        <v>45.09</v>
      </c>
      <c r="J132" s="4">
        <f t="shared" ref="J132:J159" ca="1" si="21">IF(I132&lt;&gt;"",B132/I132-1,"")</f>
        <v>0.52916389443335543</v>
      </c>
      <c r="K132" s="4">
        <f t="shared" ref="K132:K159" ca="1" si="22">IF(I132="","",LN(B132/I132))</f>
        <v>0.42472111180631794</v>
      </c>
    </row>
    <row r="133" spans="1:11" x14ac:dyDescent="0.25">
      <c r="A133" s="3">
        <v>42734</v>
      </c>
      <c r="B133" s="7">
        <v>72.88</v>
      </c>
      <c r="C133" s="7">
        <v>4.3890000000000002</v>
      </c>
      <c r="D133" s="4">
        <f t="shared" si="17"/>
        <v>5.6997824510514716E-2</v>
      </c>
      <c r="E133" s="4">
        <f t="shared" si="18"/>
        <v>5.5432648712391924E-2</v>
      </c>
      <c r="F133" s="7">
        <v>4278.66</v>
      </c>
      <c r="G133" s="4">
        <f t="shared" si="19"/>
        <v>1.9765332850302686E-2</v>
      </c>
      <c r="H133" s="4">
        <f t="shared" si="20"/>
        <v>1.9572534993939513E-2</v>
      </c>
      <c r="I133" s="7">
        <f t="shared" ca="1" si="16"/>
        <v>41.04</v>
      </c>
      <c r="J133" s="4">
        <f t="shared" ca="1" si="21"/>
        <v>0.7758284600389862</v>
      </c>
      <c r="K133" s="4">
        <f t="shared" ca="1" si="22"/>
        <v>0.57426705208918871</v>
      </c>
    </row>
    <row r="134" spans="1:11" x14ac:dyDescent="0.25">
      <c r="A134" s="3">
        <v>42766</v>
      </c>
      <c r="B134" s="7">
        <v>70.47</v>
      </c>
      <c r="C134" s="7">
        <v>4.1669999999999998</v>
      </c>
      <c r="D134" s="4">
        <f t="shared" si="17"/>
        <v>-3.3068057080131719E-2</v>
      </c>
      <c r="E134" s="4">
        <f t="shared" si="18"/>
        <v>-3.3627165612771757E-2</v>
      </c>
      <c r="F134" s="7">
        <v>4359.8100000000004</v>
      </c>
      <c r="G134" s="4">
        <f t="shared" si="19"/>
        <v>1.8966218395479073E-2</v>
      </c>
      <c r="H134" s="4">
        <f t="shared" si="20"/>
        <v>1.8788601969250685E-2</v>
      </c>
      <c r="I134" s="7">
        <f t="shared" ca="1" si="16"/>
        <v>46.89</v>
      </c>
      <c r="J134" s="4">
        <f t="shared" ca="1" si="21"/>
        <v>0.50287907869481763</v>
      </c>
      <c r="K134" s="4">
        <f t="shared" ca="1" si="22"/>
        <v>0.40738265423743614</v>
      </c>
    </row>
    <row r="135" spans="1:11" x14ac:dyDescent="0.25">
      <c r="A135" s="3">
        <v>42794</v>
      </c>
      <c r="B135" s="7">
        <v>74.09</v>
      </c>
      <c r="C135" s="7">
        <v>4.1669999999999998</v>
      </c>
      <c r="D135" s="4">
        <f t="shared" si="17"/>
        <v>5.1369377039875097E-2</v>
      </c>
      <c r="E135" s="4">
        <f t="shared" si="18"/>
        <v>5.0093483089634405E-2</v>
      </c>
      <c r="F135" s="7">
        <v>4532.93</v>
      </c>
      <c r="G135" s="4">
        <f t="shared" si="19"/>
        <v>3.970815241948622E-2</v>
      </c>
      <c r="H135" s="4">
        <f t="shared" si="20"/>
        <v>3.8940051097800084E-2</v>
      </c>
      <c r="I135" s="7">
        <f t="shared" ca="1" si="16"/>
        <v>50.41</v>
      </c>
      <c r="J135" s="4">
        <f t="shared" ca="1" si="21"/>
        <v>0.46974806585994866</v>
      </c>
      <c r="K135" s="4">
        <f t="shared" ca="1" si="22"/>
        <v>0.38509100233402621</v>
      </c>
    </row>
    <row r="136" spans="1:11" x14ac:dyDescent="0.25">
      <c r="A136" s="3">
        <v>42825</v>
      </c>
      <c r="B136" s="7">
        <v>70.64</v>
      </c>
      <c r="C136" s="7">
        <v>4.0590000000000002</v>
      </c>
      <c r="D136" s="4">
        <f t="shared" si="17"/>
        <v>-4.65649885274666E-2</v>
      </c>
      <c r="E136" s="4">
        <f t="shared" si="18"/>
        <v>-4.7684014132860976E-2</v>
      </c>
      <c r="F136" s="7">
        <v>4538.21</v>
      </c>
      <c r="G136" s="4">
        <f t="shared" si="19"/>
        <v>1.1648095161407301E-3</v>
      </c>
      <c r="H136" s="4">
        <f t="shared" si="20"/>
        <v>1.1641316518737198E-3</v>
      </c>
      <c r="I136" s="7">
        <f t="shared" ca="1" si="16"/>
        <v>52.47</v>
      </c>
      <c r="J136" s="4">
        <f t="shared" ca="1" si="21"/>
        <v>0.34629311987802547</v>
      </c>
      <c r="K136" s="4">
        <f t="shared" ca="1" si="22"/>
        <v>0.29735497859708415</v>
      </c>
    </row>
    <row r="137" spans="1:11" x14ac:dyDescent="0.25">
      <c r="A137" s="3">
        <v>42853</v>
      </c>
      <c r="B137" s="7">
        <v>70.209999999999994</v>
      </c>
      <c r="C137" s="7">
        <v>4.0590000000000002</v>
      </c>
      <c r="D137" s="4">
        <f t="shared" si="17"/>
        <v>-6.0872027180068899E-3</v>
      </c>
      <c r="E137" s="4">
        <f t="shared" si="18"/>
        <v>-6.1058052665472016E-3</v>
      </c>
      <c r="F137" s="7">
        <v>4584.82</v>
      </c>
      <c r="G137" s="4">
        <f t="shared" si="19"/>
        <v>1.0270569233243876E-2</v>
      </c>
      <c r="H137" s="4">
        <f t="shared" si="20"/>
        <v>1.0218185306905192E-2</v>
      </c>
      <c r="I137" s="7">
        <f t="shared" ca="1" si="16"/>
        <v>56.23</v>
      </c>
      <c r="J137" s="4">
        <f t="shared" ca="1" si="21"/>
        <v>0.24862173217143879</v>
      </c>
      <c r="K137" s="4">
        <f t="shared" ca="1" si="22"/>
        <v>0.22204032872504717</v>
      </c>
    </row>
    <row r="138" spans="1:11" x14ac:dyDescent="0.25">
      <c r="A138" s="3">
        <v>42886</v>
      </c>
      <c r="B138" s="7">
        <v>79.67</v>
      </c>
      <c r="C138" s="7">
        <v>4.0590000000000002</v>
      </c>
      <c r="D138" s="4">
        <f t="shared" si="17"/>
        <v>0.13473864121919976</v>
      </c>
      <c r="E138" s="4">
        <f t="shared" si="18"/>
        <v>0.12640235236311739</v>
      </c>
      <c r="F138" s="7">
        <v>4649.34</v>
      </c>
      <c r="G138" s="4">
        <f t="shared" si="19"/>
        <v>1.40725262932897E-2</v>
      </c>
      <c r="H138" s="4">
        <f t="shared" si="20"/>
        <v>1.3974427555277254E-2</v>
      </c>
      <c r="I138" s="7">
        <f t="shared" ca="1" si="16"/>
        <v>68.95</v>
      </c>
      <c r="J138" s="4">
        <f t="shared" ca="1" si="21"/>
        <v>0.1554749818709209</v>
      </c>
      <c r="K138" s="4">
        <f t="shared" ca="1" si="22"/>
        <v>0.14451149915296382</v>
      </c>
    </row>
    <row r="139" spans="1:11" x14ac:dyDescent="0.25">
      <c r="A139" s="3">
        <v>42916</v>
      </c>
      <c r="B139" s="7">
        <v>75.25</v>
      </c>
      <c r="C139" s="7">
        <v>4.1109999999999998</v>
      </c>
      <c r="D139" s="4">
        <f t="shared" si="17"/>
        <v>-5.5478850257311474E-2</v>
      </c>
      <c r="E139" s="4">
        <f t="shared" si="18"/>
        <v>-5.7077199763289635E-2</v>
      </c>
      <c r="F139" s="7">
        <v>4678.3599999999997</v>
      </c>
      <c r="G139" s="4">
        <f t="shared" si="19"/>
        <v>6.2417461403123653E-3</v>
      </c>
      <c r="H139" s="4">
        <f t="shared" si="20"/>
        <v>6.2223471235162255E-3</v>
      </c>
      <c r="I139" s="7">
        <f t="shared" ca="1" si="16"/>
        <v>72.88</v>
      </c>
      <c r="J139" s="4">
        <f t="shared" ca="1" si="21"/>
        <v>3.2519209659714665E-2</v>
      </c>
      <c r="K139" s="4">
        <f t="shared" ca="1" si="22"/>
        <v>3.2001650677282292E-2</v>
      </c>
    </row>
    <row r="140" spans="1:11" x14ac:dyDescent="0.25">
      <c r="A140" s="3">
        <v>42947</v>
      </c>
      <c r="B140" s="7">
        <v>67.680000000000007</v>
      </c>
      <c r="C140" s="7">
        <v>4.1109999999999998</v>
      </c>
      <c r="D140" s="4">
        <f t="shared" si="17"/>
        <v>-0.10059800664451823</v>
      </c>
      <c r="E140" s="4">
        <f t="shared" si="18"/>
        <v>-0.10602518833101723</v>
      </c>
      <c r="F140" s="7">
        <v>4774.5600000000004</v>
      </c>
      <c r="G140" s="4">
        <f t="shared" si="19"/>
        <v>2.0562761309518951E-2</v>
      </c>
      <c r="H140" s="4">
        <f t="shared" si="20"/>
        <v>2.0354201924960475E-2</v>
      </c>
      <c r="I140" s="7">
        <f t="shared" ca="1" si="16"/>
        <v>70.47</v>
      </c>
      <c r="J140" s="4">
        <f t="shared" ca="1" si="21"/>
        <v>-3.9591315453384346E-2</v>
      </c>
      <c r="K140" s="4">
        <f t="shared" ca="1" si="22"/>
        <v>-4.0396372040963198E-2</v>
      </c>
    </row>
    <row r="141" spans="1:11" x14ac:dyDescent="0.25">
      <c r="A141" s="3">
        <v>42978</v>
      </c>
      <c r="B141" s="7">
        <v>61.96</v>
      </c>
      <c r="C141" s="7">
        <v>4.2220000000000004</v>
      </c>
      <c r="D141" s="4">
        <f t="shared" si="17"/>
        <v>-8.4515366430260142E-2</v>
      </c>
      <c r="E141" s="4">
        <f t="shared" si="18"/>
        <v>-8.8301699749300064E-2</v>
      </c>
      <c r="F141" s="7">
        <v>4789.18</v>
      </c>
      <c r="G141" s="4">
        <f t="shared" si="19"/>
        <v>3.0620622633290573E-3</v>
      </c>
      <c r="H141" s="4">
        <f t="shared" si="20"/>
        <v>3.0573836989473331E-3</v>
      </c>
      <c r="I141" s="7">
        <f t="shared" ca="1" si="16"/>
        <v>74.09</v>
      </c>
      <c r="J141" s="4">
        <f t="shared" ca="1" si="21"/>
        <v>-0.16371980024294774</v>
      </c>
      <c r="K141" s="4">
        <f t="shared" ca="1" si="22"/>
        <v>-0.17879155487989765</v>
      </c>
    </row>
    <row r="142" spans="1:11" x14ac:dyDescent="0.25">
      <c r="A142" s="3">
        <v>43007</v>
      </c>
      <c r="B142" s="7">
        <v>60.88</v>
      </c>
      <c r="C142" s="7">
        <v>3.8420000000000001</v>
      </c>
      <c r="D142" s="4">
        <f t="shared" si="17"/>
        <v>-1.7430600387346673E-2</v>
      </c>
      <c r="E142" s="4">
        <f t="shared" si="18"/>
        <v>-1.7584301995237483E-2</v>
      </c>
      <c r="F142" s="7">
        <v>4887.97</v>
      </c>
      <c r="G142" s="4">
        <f t="shared" si="19"/>
        <v>2.0627748382813005E-2</v>
      </c>
      <c r="H142" s="4">
        <f t="shared" si="20"/>
        <v>2.0417877581894433E-2</v>
      </c>
      <c r="I142" s="7">
        <f t="shared" ca="1" si="16"/>
        <v>70.64</v>
      </c>
      <c r="J142" s="4">
        <f t="shared" ca="1" si="21"/>
        <v>-0.13816534541336345</v>
      </c>
      <c r="K142" s="4">
        <f t="shared" ca="1" si="22"/>
        <v>-0.14869184274227407</v>
      </c>
    </row>
    <row r="143" spans="1:11" x14ac:dyDescent="0.25">
      <c r="A143" s="3">
        <v>43039</v>
      </c>
      <c r="B143" s="7">
        <v>58.48</v>
      </c>
      <c r="C143" s="7">
        <v>3.7370000000000001</v>
      </c>
      <c r="D143" s="4">
        <f t="shared" si="17"/>
        <v>-3.9421813403416661E-2</v>
      </c>
      <c r="E143" s="4">
        <f t="shared" si="18"/>
        <v>-4.0219898111907439E-2</v>
      </c>
      <c r="F143" s="7">
        <v>5002.03</v>
      </c>
      <c r="G143" s="4">
        <f t="shared" si="19"/>
        <v>2.3334840434781512E-2</v>
      </c>
      <c r="H143" s="4">
        <f t="shared" si="20"/>
        <v>2.3066745667483127E-2</v>
      </c>
      <c r="I143" s="7">
        <f t="shared" ca="1" si="16"/>
        <v>70.209999999999994</v>
      </c>
      <c r="J143" s="4">
        <f t="shared" ca="1" si="21"/>
        <v>-0.16707021791767551</v>
      </c>
      <c r="K143" s="4">
        <f t="shared" ca="1" si="22"/>
        <v>-0.18280593558763436</v>
      </c>
    </row>
    <row r="144" spans="1:11" x14ac:dyDescent="0.25">
      <c r="A144" s="3">
        <v>43069</v>
      </c>
      <c r="B144" s="7">
        <v>63.32</v>
      </c>
      <c r="C144" s="7">
        <v>3.6320000000000001</v>
      </c>
      <c r="D144" s="4">
        <f t="shared" si="17"/>
        <v>8.2763337893296818E-2</v>
      </c>
      <c r="E144" s="4">
        <f t="shared" si="18"/>
        <v>7.9516419571288299E-2</v>
      </c>
      <c r="F144" s="7">
        <v>5155.4399999999996</v>
      </c>
      <c r="G144" s="4">
        <f t="shared" si="19"/>
        <v>3.0669548163445581E-2</v>
      </c>
      <c r="H144" s="4">
        <f t="shared" si="20"/>
        <v>3.0208637813292489E-2</v>
      </c>
      <c r="I144" s="7">
        <f t="shared" ca="1" si="16"/>
        <v>79.67</v>
      </c>
      <c r="J144" s="4">
        <f t="shared" ca="1" si="21"/>
        <v>-0.20522153884774696</v>
      </c>
      <c r="K144" s="4">
        <f t="shared" ca="1" si="22"/>
        <v>-0.22969186837946329</v>
      </c>
    </row>
    <row r="145" spans="1:11" x14ac:dyDescent="0.25">
      <c r="A145" s="3">
        <v>43098</v>
      </c>
      <c r="B145" s="7">
        <v>67.400000000000006</v>
      </c>
      <c r="C145" s="7">
        <v>3.6320000000000001</v>
      </c>
      <c r="D145" s="4">
        <f t="shared" si="17"/>
        <v>6.4434617814276729E-2</v>
      </c>
      <c r="E145" s="4">
        <f t="shared" si="18"/>
        <v>6.2443782905449989E-2</v>
      </c>
      <c r="F145" s="7">
        <v>5212.76</v>
      </c>
      <c r="G145" s="4">
        <f t="shared" si="19"/>
        <v>1.1118352652732089E-2</v>
      </c>
      <c r="H145" s="4">
        <f t="shared" si="20"/>
        <v>1.1056998125178758E-2</v>
      </c>
      <c r="I145" s="7">
        <f t="shared" ca="1" si="16"/>
        <v>75.25</v>
      </c>
      <c r="J145" s="4">
        <f t="shared" ca="1" si="21"/>
        <v>-0.10431893687707638</v>
      </c>
      <c r="K145" s="4">
        <f t="shared" ca="1" si="22"/>
        <v>-0.11017088571072373</v>
      </c>
    </row>
    <row r="146" spans="1:11" x14ac:dyDescent="0.25">
      <c r="A146" s="3">
        <v>43131</v>
      </c>
      <c r="B146" s="7">
        <v>67.819999999999993</v>
      </c>
      <c r="C146" s="7">
        <v>3.9470000000000001</v>
      </c>
      <c r="D146" s="4">
        <f t="shared" si="17"/>
        <v>6.2314540059345003E-3</v>
      </c>
      <c r="E146" s="4">
        <f t="shared" si="18"/>
        <v>6.2121187792309879E-3</v>
      </c>
      <c r="F146" s="7">
        <v>5511.21</v>
      </c>
      <c r="G146" s="4">
        <f t="shared" si="19"/>
        <v>5.7253738902232287E-2</v>
      </c>
      <c r="H146" s="4">
        <f t="shared" si="20"/>
        <v>5.5674733805193562E-2</v>
      </c>
      <c r="I146" s="7">
        <f t="shared" ca="1" si="16"/>
        <v>67.680000000000007</v>
      </c>
      <c r="J146" s="4">
        <f t="shared" ca="1" si="21"/>
        <v>2.068557919621572E-3</v>
      </c>
      <c r="K146" s="4">
        <f t="shared" ca="1" si="22"/>
        <v>2.0664213995245382E-3</v>
      </c>
    </row>
    <row r="147" spans="1:11" x14ac:dyDescent="0.25">
      <c r="A147" s="3">
        <v>43159</v>
      </c>
      <c r="B147" s="7">
        <v>67.790000000000006</v>
      </c>
      <c r="C147" s="7">
        <v>3.9470000000000001</v>
      </c>
      <c r="D147" s="4">
        <f t="shared" si="17"/>
        <v>-4.4234739015025504E-4</v>
      </c>
      <c r="E147" s="4">
        <f t="shared" si="18"/>
        <v>-4.424452546181668E-4</v>
      </c>
      <c r="F147" s="7">
        <v>5308.09</v>
      </c>
      <c r="G147" s="4">
        <f t="shared" si="19"/>
        <v>-3.6855790289246793E-2</v>
      </c>
      <c r="H147" s="4">
        <f t="shared" si="20"/>
        <v>-3.755212791703904E-2</v>
      </c>
      <c r="I147" s="7">
        <f t="shared" ca="1" si="16"/>
        <v>61.96</v>
      </c>
      <c r="J147" s="4">
        <f t="shared" ca="1" si="21"/>
        <v>9.4092963202065949E-2</v>
      </c>
      <c r="K147" s="4">
        <f t="shared" ca="1" si="22"/>
        <v>8.9925675894206455E-2</v>
      </c>
    </row>
    <row r="148" spans="1:11" x14ac:dyDescent="0.25">
      <c r="A148" s="3">
        <v>43188</v>
      </c>
      <c r="B148" s="7">
        <v>69.47</v>
      </c>
      <c r="C148" s="7">
        <v>3.9470000000000001</v>
      </c>
      <c r="D148" s="4">
        <f t="shared" si="17"/>
        <v>2.4782416285587638E-2</v>
      </c>
      <c r="E148" s="4">
        <f t="shared" si="18"/>
        <v>2.4480313261915097E-2</v>
      </c>
      <c r="F148" s="7">
        <v>5173.1899999999996</v>
      </c>
      <c r="G148" s="4">
        <f t="shared" si="19"/>
        <v>-2.5414037817746205E-2</v>
      </c>
      <c r="H148" s="4">
        <f t="shared" si="20"/>
        <v>-2.5742552347454442E-2</v>
      </c>
      <c r="I148" s="7">
        <f t="shared" ca="1" si="16"/>
        <v>60.88</v>
      </c>
      <c r="J148" s="4">
        <f t="shared" ca="1" si="21"/>
        <v>0.14109724047306171</v>
      </c>
      <c r="K148" s="4">
        <f t="shared" ca="1" si="22"/>
        <v>0.1319902911513591</v>
      </c>
    </row>
    <row r="149" spans="1:11" x14ac:dyDescent="0.25">
      <c r="A149" s="3">
        <v>43220</v>
      </c>
      <c r="B149" s="7">
        <v>67.540000000000006</v>
      </c>
      <c r="C149" s="7">
        <v>3.9470000000000001</v>
      </c>
      <c r="D149" s="4">
        <f t="shared" si="17"/>
        <v>-2.7781776306319172E-2</v>
      </c>
      <c r="E149" s="4">
        <f t="shared" si="18"/>
        <v>-2.8174989747367797E-2</v>
      </c>
      <c r="F149" s="7">
        <v>5193.04</v>
      </c>
      <c r="G149" s="4">
        <f t="shared" si="19"/>
        <v>3.8370908472336041E-3</v>
      </c>
      <c r="H149" s="4">
        <f t="shared" si="20"/>
        <v>3.8297479916241145E-3</v>
      </c>
      <c r="I149" s="7">
        <f t="shared" ca="1" si="16"/>
        <v>58.48</v>
      </c>
      <c r="J149" s="4">
        <f t="shared" ca="1" si="21"/>
        <v>0.15492476060191529</v>
      </c>
      <c r="K149" s="4">
        <f t="shared" ca="1" si="22"/>
        <v>0.14403519951589866</v>
      </c>
    </row>
    <row r="150" spans="1:11" x14ac:dyDescent="0.25">
      <c r="A150" s="3">
        <v>43251</v>
      </c>
      <c r="B150" s="7">
        <v>69.59</v>
      </c>
      <c r="C150" s="7">
        <v>4</v>
      </c>
      <c r="D150" s="4">
        <f t="shared" si="17"/>
        <v>3.0352383772579206E-2</v>
      </c>
      <c r="E150" s="4">
        <f t="shared" si="18"/>
        <v>2.9900863899337039E-2</v>
      </c>
      <c r="F150" s="7">
        <v>5318.1</v>
      </c>
      <c r="G150" s="4">
        <f t="shared" si="19"/>
        <v>2.4082233142822096E-2</v>
      </c>
      <c r="H150" s="4">
        <f t="shared" si="20"/>
        <v>2.3796829196514824E-2</v>
      </c>
      <c r="I150" s="7">
        <f t="shared" ca="1" si="16"/>
        <v>63.32</v>
      </c>
      <c r="J150" s="4">
        <f t="shared" ca="1" si="21"/>
        <v>9.9020846493998782E-2</v>
      </c>
      <c r="K150" s="4">
        <f t="shared" ca="1" si="22"/>
        <v>9.4419643843947326E-2</v>
      </c>
    </row>
    <row r="151" spans="1:11" x14ac:dyDescent="0.25">
      <c r="A151" s="3">
        <v>43280</v>
      </c>
      <c r="B151" s="7">
        <v>69.73</v>
      </c>
      <c r="C151" s="7">
        <v>4</v>
      </c>
      <c r="D151" s="4">
        <f t="shared" si="17"/>
        <v>2.0117833021986442E-3</v>
      </c>
      <c r="E151" s="4">
        <f t="shared" si="18"/>
        <v>2.0097623761607319E-3</v>
      </c>
      <c r="F151" s="7">
        <v>5350.83</v>
      </c>
      <c r="G151" s="4">
        <f t="shared" si="19"/>
        <v>6.154453658261394E-3</v>
      </c>
      <c r="H151" s="4">
        <f t="shared" si="20"/>
        <v>6.1355923561255315E-3</v>
      </c>
      <c r="I151" s="7">
        <f t="shared" ca="1" si="16"/>
        <v>67.400000000000006</v>
      </c>
      <c r="J151" s="4">
        <f t="shared" ca="1" si="21"/>
        <v>3.4569732937685504E-2</v>
      </c>
      <c r="K151" s="4">
        <f t="shared" ca="1" si="22"/>
        <v>3.3985623314658056E-2</v>
      </c>
    </row>
    <row r="152" spans="1:11" x14ac:dyDescent="0.25">
      <c r="A152" s="3">
        <v>43312</v>
      </c>
      <c r="B152" s="7">
        <v>80.400000000000006</v>
      </c>
      <c r="C152" s="7">
        <v>3.9409999999999998</v>
      </c>
      <c r="D152" s="4">
        <f t="shared" si="17"/>
        <v>0.15301878674888858</v>
      </c>
      <c r="E152" s="4">
        <f t="shared" si="18"/>
        <v>0.14238353495200132</v>
      </c>
      <c r="F152" s="7">
        <v>5549.96</v>
      </c>
      <c r="G152" s="4">
        <f t="shared" si="19"/>
        <v>3.7214787238615266E-2</v>
      </c>
      <c r="H152" s="4">
        <f t="shared" si="20"/>
        <v>3.6539031463327057E-2</v>
      </c>
      <c r="I152" s="7">
        <f t="shared" ca="1" si="16"/>
        <v>67.819999999999993</v>
      </c>
      <c r="J152" s="4">
        <f t="shared" ca="1" si="21"/>
        <v>0.18549100560306719</v>
      </c>
      <c r="K152" s="4">
        <f t="shared" ca="1" si="22"/>
        <v>0.17015703948742836</v>
      </c>
    </row>
    <row r="153" spans="1:11" x14ac:dyDescent="0.25">
      <c r="A153" s="3">
        <v>43343</v>
      </c>
      <c r="B153" s="7">
        <v>87.42</v>
      </c>
      <c r="C153" s="7">
        <v>3.9409999999999998</v>
      </c>
      <c r="D153" s="4">
        <f t="shared" si="17"/>
        <v>8.7313432835820937E-2</v>
      </c>
      <c r="E153" s="4">
        <f t="shared" si="18"/>
        <v>8.3709913250247819E-2</v>
      </c>
      <c r="F153" s="7">
        <v>5730.8</v>
      </c>
      <c r="G153" s="4">
        <f t="shared" si="19"/>
        <v>3.2584018623557753E-2</v>
      </c>
      <c r="H153" s="4">
        <f t="shared" si="20"/>
        <v>3.2064416511916369E-2</v>
      </c>
      <c r="I153" s="7">
        <f t="shared" ca="1" si="16"/>
        <v>67.790000000000006</v>
      </c>
      <c r="J153" s="4">
        <f t="shared" ca="1" si="21"/>
        <v>0.28957073314648163</v>
      </c>
      <c r="K153" s="4">
        <f t="shared" ca="1" si="22"/>
        <v>0.25430939799229413</v>
      </c>
    </row>
    <row r="154" spans="1:11" x14ac:dyDescent="0.25">
      <c r="A154" s="3">
        <v>43371</v>
      </c>
      <c r="B154" s="7">
        <v>89.06</v>
      </c>
      <c r="C154" s="7">
        <v>3.8239999999999998</v>
      </c>
      <c r="D154" s="4">
        <f t="shared" si="17"/>
        <v>1.8760009151223889E-2</v>
      </c>
      <c r="E154" s="4">
        <f t="shared" si="18"/>
        <v>1.8586210458387768E-2</v>
      </c>
      <c r="F154" s="7">
        <v>5763.42</v>
      </c>
      <c r="G154" s="4">
        <f t="shared" si="19"/>
        <v>5.6920499755706011E-3</v>
      </c>
      <c r="H154" s="4">
        <f t="shared" si="20"/>
        <v>5.675911470930761E-3</v>
      </c>
      <c r="I154" s="7">
        <f t="shared" ca="1" si="16"/>
        <v>69.47</v>
      </c>
      <c r="J154" s="4">
        <f t="shared" ca="1" si="21"/>
        <v>0.28199222686051528</v>
      </c>
      <c r="K154" s="4">
        <f t="shared" ca="1" si="22"/>
        <v>0.24841529518876673</v>
      </c>
    </row>
    <row r="155" spans="1:11" x14ac:dyDescent="0.25">
      <c r="A155" s="3">
        <v>43404</v>
      </c>
      <c r="B155" s="7">
        <v>85.51</v>
      </c>
      <c r="C155" s="7">
        <v>4.0590000000000002</v>
      </c>
      <c r="D155" s="4">
        <f t="shared" si="17"/>
        <v>-3.9860768021558468E-2</v>
      </c>
      <c r="E155" s="4">
        <f t="shared" si="18"/>
        <v>-4.0676971725692367E-2</v>
      </c>
      <c r="F155" s="7">
        <v>5369.49</v>
      </c>
      <c r="G155" s="4">
        <f t="shared" si="19"/>
        <v>-6.8350042162466096E-2</v>
      </c>
      <c r="H155" s="4">
        <f t="shared" si="20"/>
        <v>-7.0798116564409097E-2</v>
      </c>
      <c r="I155" s="7">
        <f t="shared" ca="1" si="16"/>
        <v>67.540000000000006</v>
      </c>
      <c r="J155" s="4">
        <f t="shared" ca="1" si="21"/>
        <v>0.26606455433816989</v>
      </c>
      <c r="K155" s="4">
        <f t="shared" ca="1" si="22"/>
        <v>0.2359133132104422</v>
      </c>
    </row>
    <row r="156" spans="1:11" x14ac:dyDescent="0.25">
      <c r="A156" s="3">
        <v>43434</v>
      </c>
      <c r="B156" s="7">
        <v>96.7</v>
      </c>
      <c r="C156" s="7">
        <v>4</v>
      </c>
      <c r="D156" s="4">
        <f t="shared" si="17"/>
        <v>0.13086188749853811</v>
      </c>
      <c r="E156" s="4">
        <f t="shared" si="18"/>
        <v>0.12298007429138466</v>
      </c>
      <c r="F156" s="7">
        <v>5478.91</v>
      </c>
      <c r="G156" s="4">
        <f t="shared" si="19"/>
        <v>2.0378099223576251E-2</v>
      </c>
      <c r="H156" s="4">
        <f t="shared" si="20"/>
        <v>2.0173244122588509E-2</v>
      </c>
      <c r="I156" s="7">
        <f t="shared" ca="1" si="16"/>
        <v>69.59</v>
      </c>
      <c r="J156" s="4">
        <f t="shared" ca="1" si="21"/>
        <v>0.38956746659002728</v>
      </c>
      <c r="K156" s="4">
        <f t="shared" ca="1" si="22"/>
        <v>0.32899252360248993</v>
      </c>
    </row>
    <row r="157" spans="1:11" x14ac:dyDescent="0.25">
      <c r="A157" s="3">
        <v>43465</v>
      </c>
      <c r="B157" s="7">
        <v>83.73</v>
      </c>
      <c r="C157" s="7">
        <v>4</v>
      </c>
      <c r="D157" s="4">
        <f t="shared" si="17"/>
        <v>-0.13412616339193384</v>
      </c>
      <c r="E157" s="4">
        <f t="shared" si="18"/>
        <v>-0.14401606624290816</v>
      </c>
      <c r="F157" s="7">
        <v>4984.22</v>
      </c>
      <c r="G157" s="4">
        <f t="shared" si="19"/>
        <v>-9.028985692409619E-2</v>
      </c>
      <c r="H157" s="4">
        <f t="shared" si="20"/>
        <v>-9.4629254303228244E-2</v>
      </c>
      <c r="I157" s="7">
        <f t="shared" ca="1" si="16"/>
        <v>69.73</v>
      </c>
      <c r="J157" s="4">
        <f t="shared" ca="1" si="21"/>
        <v>0.20077441560304021</v>
      </c>
      <c r="K157" s="4">
        <f t="shared" ca="1" si="22"/>
        <v>0.18296669498342105</v>
      </c>
    </row>
    <row r="158" spans="1:11" x14ac:dyDescent="0.25">
      <c r="A158" s="3">
        <v>43496</v>
      </c>
      <c r="B158" s="7">
        <v>87.27</v>
      </c>
      <c r="C158" s="7">
        <v>4.048</v>
      </c>
      <c r="D158" s="4">
        <f t="shared" si="17"/>
        <v>4.2278753135077007E-2</v>
      </c>
      <c r="E158" s="4">
        <f t="shared" si="18"/>
        <v>4.1409424958879434E-2</v>
      </c>
      <c r="F158" s="7">
        <v>5383.63</v>
      </c>
      <c r="G158" s="4">
        <f t="shared" si="19"/>
        <v>8.0134905762586639E-2</v>
      </c>
      <c r="H158" s="4">
        <f t="shared" si="20"/>
        <v>7.7085946078317022E-2</v>
      </c>
      <c r="I158" s="7">
        <f t="shared" ca="1" si="16"/>
        <v>80.400000000000006</v>
      </c>
      <c r="J158" s="4">
        <f t="shared" ca="1" si="21"/>
        <v>8.5447761194029637E-2</v>
      </c>
      <c r="K158" s="4">
        <f t="shared" ca="1" si="22"/>
        <v>8.1992584990299072E-2</v>
      </c>
    </row>
    <row r="159" spans="1:11" x14ac:dyDescent="0.25">
      <c r="A159" s="3">
        <v>43524</v>
      </c>
      <c r="B159" s="7">
        <v>87.81</v>
      </c>
      <c r="C159" s="7">
        <v>4.0910000000000002</v>
      </c>
      <c r="D159" s="4">
        <f t="shared" si="17"/>
        <v>6.1876933654176902E-3</v>
      </c>
      <c r="E159" s="4">
        <f t="shared" si="18"/>
        <v>6.1686281966842373E-3</v>
      </c>
      <c r="F159" s="7">
        <v>5556.49</v>
      </c>
      <c r="G159" s="4">
        <f t="shared" si="19"/>
        <v>3.2108447274422636E-2</v>
      </c>
      <c r="H159" s="4">
        <f t="shared" si="20"/>
        <v>3.1603746106613519E-2</v>
      </c>
      <c r="I159" s="7">
        <f t="shared" ca="1" si="16"/>
        <v>87.42</v>
      </c>
      <c r="J159" s="4">
        <f t="shared" ca="1" si="21"/>
        <v>4.461221688400796E-3</v>
      </c>
      <c r="K159" s="4">
        <f t="shared" ca="1" si="22"/>
        <v>4.4512999367356792E-3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0.7109375" bestFit="1" customWidth="1"/>
    <col min="3" max="4" width="10.28515625" customWidth="1"/>
    <col min="5" max="7" width="15.28515625" style="8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2" t="s">
        <v>28</v>
      </c>
      <c r="E1" s="9" t="s">
        <v>29</v>
      </c>
      <c r="F1" s="9" t="s">
        <v>30</v>
      </c>
      <c r="G1" s="9" t="s">
        <v>31</v>
      </c>
    </row>
    <row r="2" spans="1:7" x14ac:dyDescent="0.25">
      <c r="A2" t="s">
        <v>32</v>
      </c>
      <c r="B2" s="3">
        <v>32962</v>
      </c>
      <c r="C2" s="4">
        <v>4.5625</v>
      </c>
      <c r="D2" s="4">
        <v>271.47199999999998</v>
      </c>
      <c r="E2" s="36">
        <f t="shared" ref="E2:E65" si="0">D4/D2-1</f>
        <v>-6.3722962220781443E-2</v>
      </c>
      <c r="F2" s="36">
        <f>C4/C2-1</f>
        <v>-0.43835616438356162</v>
      </c>
      <c r="G2" s="37">
        <f>IF(F2&gt;0.2,1,0)</f>
        <v>0</v>
      </c>
    </row>
    <row r="3" spans="1:7" x14ac:dyDescent="0.25">
      <c r="A3" t="s">
        <v>32</v>
      </c>
      <c r="B3" s="3">
        <v>33053</v>
      </c>
      <c r="C3" s="4">
        <v>4.75</v>
      </c>
      <c r="D3" s="4">
        <v>267.7</v>
      </c>
      <c r="E3" s="36">
        <f t="shared" si="0"/>
        <v>-6.7351512887560139E-3</v>
      </c>
      <c r="F3" s="36">
        <f t="shared" ref="F3:F66" si="1">C5/C3-1</f>
        <v>-0.48684210526315785</v>
      </c>
      <c r="G3" s="37">
        <f t="shared" ref="G3:G66" si="2">IF(F3&gt;0.2,1,0)</f>
        <v>0</v>
      </c>
    </row>
    <row r="4" spans="1:7" x14ac:dyDescent="0.25">
      <c r="A4" t="s">
        <v>32</v>
      </c>
      <c r="B4" s="3">
        <v>33144</v>
      </c>
      <c r="C4" s="4">
        <v>2.5625</v>
      </c>
      <c r="D4" s="4">
        <v>254.173</v>
      </c>
      <c r="E4" s="36">
        <f t="shared" si="0"/>
        <v>7.9308187730404045E-2</v>
      </c>
      <c r="F4" s="36">
        <f t="shared" si="1"/>
        <v>1.0487804878048781</v>
      </c>
      <c r="G4" s="37">
        <f t="shared" si="2"/>
        <v>1</v>
      </c>
    </row>
    <row r="5" spans="1:7" x14ac:dyDescent="0.25">
      <c r="A5" t="s">
        <v>32</v>
      </c>
      <c r="B5" s="3">
        <v>33238</v>
      </c>
      <c r="C5" s="4">
        <v>2.4375</v>
      </c>
      <c r="D5" s="4">
        <v>265.89699999999999</v>
      </c>
      <c r="E5" s="36">
        <f t="shared" si="0"/>
        <v>0.11616904290007035</v>
      </c>
      <c r="F5" s="36">
        <f t="shared" si="1"/>
        <v>1.4615384615384617</v>
      </c>
      <c r="G5" s="37">
        <f t="shared" si="2"/>
        <v>1</v>
      </c>
    </row>
    <row r="6" spans="1:7" x14ac:dyDescent="0.25">
      <c r="A6" t="s">
        <v>32</v>
      </c>
      <c r="B6" s="3">
        <v>33325</v>
      </c>
      <c r="C6" s="4">
        <v>5.25</v>
      </c>
      <c r="D6" s="4">
        <v>274.33100000000002</v>
      </c>
      <c r="E6" s="36">
        <f t="shared" si="0"/>
        <v>5.479511976408058E-2</v>
      </c>
      <c r="F6" s="36">
        <f t="shared" si="1"/>
        <v>-0.1071428571428571</v>
      </c>
      <c r="G6" s="37">
        <f t="shared" si="2"/>
        <v>0</v>
      </c>
    </row>
    <row r="7" spans="1:7" x14ac:dyDescent="0.25">
      <c r="A7" t="s">
        <v>32</v>
      </c>
      <c r="B7" s="3">
        <v>33417</v>
      </c>
      <c r="C7" s="4">
        <v>6</v>
      </c>
      <c r="D7" s="4">
        <v>296.786</v>
      </c>
      <c r="E7" s="36">
        <f t="shared" si="0"/>
        <v>0.23378124305054815</v>
      </c>
      <c r="F7" s="36">
        <f t="shared" si="1"/>
        <v>0.45833333333333326</v>
      </c>
      <c r="G7" s="37">
        <f t="shared" si="2"/>
        <v>1</v>
      </c>
    </row>
    <row r="8" spans="1:7" x14ac:dyDescent="0.25">
      <c r="A8" t="s">
        <v>32</v>
      </c>
      <c r="B8" s="3">
        <v>33511</v>
      </c>
      <c r="C8" s="4">
        <v>4.6875</v>
      </c>
      <c r="D8" s="4">
        <v>289.363</v>
      </c>
      <c r="E8" s="36">
        <f t="shared" si="0"/>
        <v>0.40794780258706198</v>
      </c>
      <c r="F8" s="36">
        <f t="shared" si="1"/>
        <v>0.89333333333333331</v>
      </c>
      <c r="G8" s="37">
        <f t="shared" si="2"/>
        <v>1</v>
      </c>
    </row>
    <row r="9" spans="1:7" x14ac:dyDescent="0.25">
      <c r="A9" t="s">
        <v>32</v>
      </c>
      <c r="B9" s="3">
        <v>33603</v>
      </c>
      <c r="C9" s="4">
        <v>8.75</v>
      </c>
      <c r="D9" s="4">
        <v>366.16899999999998</v>
      </c>
      <c r="E9" s="36">
        <f t="shared" si="0"/>
        <v>-4.3665629804816808E-2</v>
      </c>
      <c r="F9" s="36">
        <f t="shared" si="1"/>
        <v>-0.5</v>
      </c>
      <c r="G9" s="37">
        <f t="shared" si="2"/>
        <v>0</v>
      </c>
    </row>
    <row r="10" spans="1:7" x14ac:dyDescent="0.25">
      <c r="A10" t="s">
        <v>32</v>
      </c>
      <c r="B10" s="3">
        <v>33694</v>
      </c>
      <c r="C10" s="4">
        <v>8.875</v>
      </c>
      <c r="D10" s="4">
        <v>407.40800000000002</v>
      </c>
      <c r="E10" s="36">
        <f t="shared" si="0"/>
        <v>-0.124521364332561</v>
      </c>
      <c r="F10" s="36">
        <f t="shared" si="1"/>
        <v>-0.36619718309859151</v>
      </c>
      <c r="G10" s="37">
        <f t="shared" si="2"/>
        <v>0</v>
      </c>
    </row>
    <row r="11" spans="1:7" x14ac:dyDescent="0.25">
      <c r="A11" t="s">
        <v>32</v>
      </c>
      <c r="B11" s="3">
        <v>33785</v>
      </c>
      <c r="C11" s="4">
        <v>4.375</v>
      </c>
      <c r="D11" s="4">
        <v>350.18</v>
      </c>
      <c r="E11" s="36">
        <f t="shared" si="0"/>
        <v>0.14290936090010842</v>
      </c>
      <c r="F11" s="36">
        <f t="shared" si="1"/>
        <v>1.0714285714285716</v>
      </c>
      <c r="G11" s="37">
        <f t="shared" si="2"/>
        <v>1</v>
      </c>
    </row>
    <row r="12" spans="1:7" x14ac:dyDescent="0.25">
      <c r="A12" t="s">
        <v>32</v>
      </c>
      <c r="B12" s="3">
        <v>33877</v>
      </c>
      <c r="C12" s="4">
        <v>5.625</v>
      </c>
      <c r="D12" s="4">
        <v>356.67700000000002</v>
      </c>
      <c r="E12" s="36">
        <f t="shared" si="0"/>
        <v>0.1423024192757032</v>
      </c>
      <c r="F12" s="36">
        <f t="shared" si="1"/>
        <v>1.0444444444444443</v>
      </c>
      <c r="G12" s="37">
        <f t="shared" si="2"/>
        <v>1</v>
      </c>
    </row>
    <row r="13" spans="1:7" x14ac:dyDescent="0.25">
      <c r="A13" t="s">
        <v>32</v>
      </c>
      <c r="B13" s="3">
        <v>33969</v>
      </c>
      <c r="C13" s="4">
        <v>9.0625</v>
      </c>
      <c r="D13" s="4">
        <v>400.22399999999999</v>
      </c>
      <c r="E13" s="36">
        <f t="shared" si="0"/>
        <v>2.2157591748620753E-2</v>
      </c>
      <c r="F13" s="36">
        <f t="shared" si="1"/>
        <v>0.33103448275862069</v>
      </c>
      <c r="G13" s="37">
        <f t="shared" si="2"/>
        <v>1</v>
      </c>
    </row>
    <row r="14" spans="1:7" x14ac:dyDescent="0.25">
      <c r="A14" t="s">
        <v>32</v>
      </c>
      <c r="B14" s="3">
        <v>34059</v>
      </c>
      <c r="C14" s="4">
        <v>11.5</v>
      </c>
      <c r="D14" s="4">
        <v>407.43299999999999</v>
      </c>
      <c r="E14" s="36">
        <f t="shared" si="0"/>
        <v>2.6797043931149345E-2</v>
      </c>
      <c r="F14" s="36">
        <f t="shared" si="1"/>
        <v>0.14673913043478271</v>
      </c>
      <c r="G14" s="37">
        <f t="shared" si="2"/>
        <v>0</v>
      </c>
    </row>
    <row r="15" spans="1:7" x14ac:dyDescent="0.25">
      <c r="A15" t="s">
        <v>32</v>
      </c>
      <c r="B15" s="3">
        <v>34150</v>
      </c>
      <c r="C15" s="4">
        <v>12.0625</v>
      </c>
      <c r="D15" s="4">
        <v>409.09199999999998</v>
      </c>
      <c r="E15" s="36">
        <f t="shared" si="0"/>
        <v>1.054041633666758E-2</v>
      </c>
      <c r="F15" s="36">
        <f t="shared" si="1"/>
        <v>-0.26424870466321249</v>
      </c>
      <c r="G15" s="37">
        <f t="shared" si="2"/>
        <v>0</v>
      </c>
    </row>
    <row r="16" spans="1:7" x14ac:dyDescent="0.25">
      <c r="A16" t="s">
        <v>32</v>
      </c>
      <c r="B16" s="3">
        <v>34242</v>
      </c>
      <c r="C16" s="4">
        <v>13.1875</v>
      </c>
      <c r="D16" s="4">
        <v>418.351</v>
      </c>
      <c r="E16" s="36">
        <f t="shared" si="0"/>
        <v>0.22643426213873052</v>
      </c>
      <c r="F16" s="36">
        <f t="shared" si="1"/>
        <v>0.18483412322274884</v>
      </c>
      <c r="G16" s="37">
        <f t="shared" si="2"/>
        <v>0</v>
      </c>
    </row>
    <row r="17" spans="1:7" x14ac:dyDescent="0.25">
      <c r="A17" t="s">
        <v>32</v>
      </c>
      <c r="B17" s="3">
        <v>34334</v>
      </c>
      <c r="C17" s="4">
        <v>8.875</v>
      </c>
      <c r="D17" s="4">
        <v>413.404</v>
      </c>
      <c r="E17" s="36">
        <f t="shared" si="0"/>
        <v>0.29001412661706238</v>
      </c>
      <c r="F17" s="36">
        <f t="shared" si="1"/>
        <v>0.40845070422535201</v>
      </c>
      <c r="G17" s="37">
        <f t="shared" si="2"/>
        <v>1</v>
      </c>
    </row>
    <row r="18" spans="1:7" x14ac:dyDescent="0.25">
      <c r="A18" t="s">
        <v>32</v>
      </c>
      <c r="B18" s="3">
        <v>34424</v>
      </c>
      <c r="C18" s="4">
        <v>15.625</v>
      </c>
      <c r="D18" s="4">
        <v>513.08000000000004</v>
      </c>
      <c r="E18" s="36">
        <f t="shared" si="0"/>
        <v>5.8536680439697397E-2</v>
      </c>
      <c r="F18" s="36">
        <f t="shared" si="1"/>
        <v>-4.8000000000000043E-2</v>
      </c>
      <c r="G18" s="37">
        <f t="shared" si="2"/>
        <v>0</v>
      </c>
    </row>
    <row r="19" spans="1:7" x14ac:dyDescent="0.25">
      <c r="A19" t="s">
        <v>32</v>
      </c>
      <c r="B19" s="3">
        <v>34515</v>
      </c>
      <c r="C19" s="4">
        <v>12.5</v>
      </c>
      <c r="D19" s="4">
        <v>533.29700000000003</v>
      </c>
      <c r="E19" s="36">
        <f t="shared" si="0"/>
        <v>2.2259641438072908E-2</v>
      </c>
      <c r="F19" s="36">
        <f t="shared" si="1"/>
        <v>-5.0000000000000044E-3</v>
      </c>
      <c r="G19" s="37">
        <f t="shared" si="2"/>
        <v>0</v>
      </c>
    </row>
    <row r="20" spans="1:7" x14ac:dyDescent="0.25">
      <c r="A20" t="s">
        <v>32</v>
      </c>
      <c r="B20" s="3">
        <v>34607</v>
      </c>
      <c r="C20" s="4">
        <v>14.875</v>
      </c>
      <c r="D20" s="4">
        <v>543.11400000000003</v>
      </c>
      <c r="E20" s="36">
        <f t="shared" si="0"/>
        <v>0.15515527126901518</v>
      </c>
      <c r="F20" s="36">
        <f t="shared" si="1"/>
        <v>0.1386554621848739</v>
      </c>
      <c r="G20" s="37">
        <f t="shared" si="2"/>
        <v>0</v>
      </c>
    </row>
    <row r="21" spans="1:7" x14ac:dyDescent="0.25">
      <c r="A21" t="s">
        <v>32</v>
      </c>
      <c r="B21" s="3">
        <v>34698</v>
      </c>
      <c r="C21" s="4">
        <v>12.4375</v>
      </c>
      <c r="D21" s="4">
        <v>545.16800000000001</v>
      </c>
      <c r="E21" s="36">
        <f t="shared" si="0"/>
        <v>0.17187178998033614</v>
      </c>
      <c r="F21" s="36">
        <f t="shared" si="1"/>
        <v>0.46733668341708534</v>
      </c>
      <c r="G21" s="37">
        <f t="shared" si="2"/>
        <v>1</v>
      </c>
    </row>
    <row r="22" spans="1:7" x14ac:dyDescent="0.25">
      <c r="A22" t="s">
        <v>32</v>
      </c>
      <c r="B22" s="3">
        <v>34789</v>
      </c>
      <c r="C22" s="4">
        <v>16.9375</v>
      </c>
      <c r="D22" s="4">
        <v>627.38099999999997</v>
      </c>
      <c r="E22" s="36">
        <f t="shared" si="0"/>
        <v>-3.2560756541878066E-2</v>
      </c>
      <c r="F22" s="36">
        <f t="shared" si="1"/>
        <v>-0.14022140221402213</v>
      </c>
      <c r="G22" s="37">
        <f t="shared" si="2"/>
        <v>0</v>
      </c>
    </row>
    <row r="23" spans="1:7" x14ac:dyDescent="0.25">
      <c r="A23" t="s">
        <v>32</v>
      </c>
      <c r="B23" s="3">
        <v>34880</v>
      </c>
      <c r="C23" s="4">
        <v>18.25</v>
      </c>
      <c r="D23" s="4">
        <v>638.86699999999996</v>
      </c>
      <c r="E23" s="36">
        <f t="shared" si="0"/>
        <v>-6.8385125542562042E-2</v>
      </c>
      <c r="F23" s="36">
        <f t="shared" si="1"/>
        <v>-0.54794520547945202</v>
      </c>
      <c r="G23" s="37">
        <f t="shared" si="2"/>
        <v>0</v>
      </c>
    </row>
    <row r="24" spans="1:7" x14ac:dyDescent="0.25">
      <c r="A24" t="s">
        <v>32</v>
      </c>
      <c r="B24" s="3">
        <v>34971</v>
      </c>
      <c r="C24" s="4">
        <v>14.5625</v>
      </c>
      <c r="D24" s="4">
        <v>606.95299999999997</v>
      </c>
      <c r="E24" s="36">
        <f t="shared" si="0"/>
        <v>-0.10337044219239377</v>
      </c>
      <c r="F24" s="36">
        <f t="shared" si="1"/>
        <v>-0.40343347639484983</v>
      </c>
      <c r="G24" s="37">
        <f t="shared" si="2"/>
        <v>0</v>
      </c>
    </row>
    <row r="25" spans="1:7" x14ac:dyDescent="0.25">
      <c r="A25" t="s">
        <v>32</v>
      </c>
      <c r="B25" s="3">
        <v>35062</v>
      </c>
      <c r="C25" s="4">
        <v>8.25</v>
      </c>
      <c r="D25" s="4">
        <v>595.178</v>
      </c>
      <c r="E25" s="36">
        <f t="shared" si="0"/>
        <v>-0.23539344532223971</v>
      </c>
      <c r="F25" s="36">
        <f t="shared" si="1"/>
        <v>-0.1742424242424242</v>
      </c>
      <c r="G25" s="37">
        <f t="shared" si="2"/>
        <v>0</v>
      </c>
    </row>
    <row r="26" spans="1:7" x14ac:dyDescent="0.25">
      <c r="A26" t="s">
        <v>32</v>
      </c>
      <c r="B26" s="3">
        <v>35153</v>
      </c>
      <c r="C26" s="4">
        <v>8.6875</v>
      </c>
      <c r="D26" s="4">
        <v>544.21199999999999</v>
      </c>
      <c r="E26" s="36">
        <f t="shared" si="0"/>
        <v>-0.16050730230130894</v>
      </c>
      <c r="F26" s="36">
        <f t="shared" si="1"/>
        <v>-0.15107913669064743</v>
      </c>
      <c r="G26" s="37">
        <f t="shared" si="2"/>
        <v>0</v>
      </c>
    </row>
    <row r="27" spans="1:7" x14ac:dyDescent="0.25">
      <c r="A27" t="s">
        <v>32</v>
      </c>
      <c r="B27" s="3">
        <v>35244</v>
      </c>
      <c r="C27" s="4">
        <v>6.8125</v>
      </c>
      <c r="D27" s="4">
        <v>455.077</v>
      </c>
      <c r="E27" s="36">
        <f t="shared" si="0"/>
        <v>9.1832810711154345E-2</v>
      </c>
      <c r="F27" s="36">
        <f t="shared" si="1"/>
        <v>0.88990825688073394</v>
      </c>
      <c r="G27" s="37">
        <f t="shared" si="2"/>
        <v>1</v>
      </c>
    </row>
    <row r="28" spans="1:7" x14ac:dyDescent="0.25">
      <c r="A28" t="s">
        <v>32</v>
      </c>
      <c r="B28" s="3">
        <v>35338</v>
      </c>
      <c r="C28" s="4">
        <v>7.375</v>
      </c>
      <c r="D28" s="4">
        <v>456.86200000000002</v>
      </c>
      <c r="E28" s="36">
        <f t="shared" si="0"/>
        <v>0.20824012502681333</v>
      </c>
      <c r="F28" s="36">
        <f t="shared" si="1"/>
        <v>1.8135593220338984</v>
      </c>
      <c r="G28" s="37">
        <f t="shared" si="2"/>
        <v>1</v>
      </c>
    </row>
    <row r="29" spans="1:7" x14ac:dyDescent="0.25">
      <c r="A29" t="s">
        <v>32</v>
      </c>
      <c r="B29" s="3">
        <v>35430</v>
      </c>
      <c r="C29" s="4">
        <v>12.875</v>
      </c>
      <c r="D29" s="4">
        <v>496.86799999999999</v>
      </c>
      <c r="E29" s="36">
        <f t="shared" si="0"/>
        <v>0.19661761272611655</v>
      </c>
      <c r="F29" s="36">
        <f t="shared" si="1"/>
        <v>0.39320388349514568</v>
      </c>
      <c r="G29" s="37">
        <f t="shared" si="2"/>
        <v>1</v>
      </c>
    </row>
    <row r="30" spans="1:7" x14ac:dyDescent="0.25">
      <c r="A30" t="s">
        <v>32</v>
      </c>
      <c r="B30" s="3">
        <v>35520</v>
      </c>
      <c r="C30" s="4">
        <v>20.75</v>
      </c>
      <c r="D30" s="4">
        <v>551.99900000000002</v>
      </c>
      <c r="E30" s="36">
        <f t="shared" si="0"/>
        <v>8.0878769707916076E-2</v>
      </c>
      <c r="F30" s="36">
        <f t="shared" si="1"/>
        <v>-0.21535903614457819</v>
      </c>
      <c r="G30" s="37">
        <f t="shared" si="2"/>
        <v>0</v>
      </c>
    </row>
    <row r="31" spans="1:7" x14ac:dyDescent="0.25">
      <c r="A31" t="s">
        <v>32</v>
      </c>
      <c r="B31" s="3">
        <v>35611</v>
      </c>
      <c r="C31" s="4">
        <v>17.9375</v>
      </c>
      <c r="D31" s="4">
        <v>594.56100000000004</v>
      </c>
      <c r="E31" s="36">
        <f t="shared" si="0"/>
        <v>3.1300404836509754E-2</v>
      </c>
      <c r="F31" s="36">
        <f t="shared" si="1"/>
        <v>-0.505226480836237</v>
      </c>
      <c r="G31" s="37">
        <f t="shared" si="2"/>
        <v>0</v>
      </c>
    </row>
    <row r="32" spans="1:7" x14ac:dyDescent="0.25">
      <c r="A32" t="s">
        <v>32</v>
      </c>
      <c r="B32" s="3">
        <v>35703</v>
      </c>
      <c r="C32" s="4">
        <v>16.281300000000002</v>
      </c>
      <c r="D32" s="4">
        <v>596.64400000000001</v>
      </c>
      <c r="E32" s="36">
        <f t="shared" si="0"/>
        <v>-9.3502993409805502E-2</v>
      </c>
      <c r="F32" s="36">
        <f t="shared" si="1"/>
        <v>-0.1074852745173912</v>
      </c>
      <c r="G32" s="37">
        <f t="shared" si="2"/>
        <v>0</v>
      </c>
    </row>
    <row r="33" spans="1:7" x14ac:dyDescent="0.25">
      <c r="A33" t="s">
        <v>32</v>
      </c>
      <c r="B33" s="3">
        <v>35795</v>
      </c>
      <c r="C33" s="4">
        <v>8.875</v>
      </c>
      <c r="D33" s="4">
        <v>613.17100000000005</v>
      </c>
      <c r="E33" s="36">
        <f t="shared" si="0"/>
        <v>-0.14128685146557818</v>
      </c>
      <c r="F33" s="36">
        <f t="shared" si="1"/>
        <v>-3.8726760563380314E-2</v>
      </c>
      <c r="G33" s="37">
        <f t="shared" si="2"/>
        <v>0</v>
      </c>
    </row>
    <row r="34" spans="1:7" x14ac:dyDescent="0.25">
      <c r="A34" t="s">
        <v>32</v>
      </c>
      <c r="B34" s="3">
        <v>35885</v>
      </c>
      <c r="C34" s="4">
        <v>14.5313</v>
      </c>
      <c r="D34" s="4">
        <v>540.85599999999999</v>
      </c>
      <c r="E34" s="36">
        <f t="shared" si="0"/>
        <v>0.26822481399855058</v>
      </c>
      <c r="F34" s="36">
        <f t="shared" si="1"/>
        <v>-0.36128907943542565</v>
      </c>
      <c r="G34" s="37">
        <f t="shared" si="2"/>
        <v>0</v>
      </c>
    </row>
    <row r="35" spans="1:7" x14ac:dyDescent="0.25">
      <c r="A35" t="s">
        <v>32</v>
      </c>
      <c r="B35" s="3">
        <v>35976</v>
      </c>
      <c r="C35" s="4">
        <v>8.5312999999999999</v>
      </c>
      <c r="D35" s="4">
        <v>526.53800000000001</v>
      </c>
      <c r="E35" s="36">
        <f t="shared" si="0"/>
        <v>0.49812549141752349</v>
      </c>
      <c r="F35" s="36">
        <f t="shared" si="1"/>
        <v>0.69962373846893211</v>
      </c>
      <c r="G35" s="37">
        <f t="shared" si="2"/>
        <v>1</v>
      </c>
    </row>
    <row r="36" spans="1:7" x14ac:dyDescent="0.25">
      <c r="A36" t="s">
        <v>32</v>
      </c>
      <c r="B36" s="3">
        <v>36068</v>
      </c>
      <c r="C36" s="4">
        <v>9.2812999999999999</v>
      </c>
      <c r="D36" s="4">
        <v>685.92700000000002</v>
      </c>
      <c r="E36" s="36">
        <f t="shared" si="0"/>
        <v>-7.9212510952331727E-2</v>
      </c>
      <c r="F36" s="36">
        <f t="shared" si="1"/>
        <v>-0.16498766336612325</v>
      </c>
      <c r="G36" s="37">
        <f t="shared" si="2"/>
        <v>0</v>
      </c>
    </row>
    <row r="37" spans="1:7" x14ac:dyDescent="0.25">
      <c r="A37" t="s">
        <v>32</v>
      </c>
      <c r="B37" s="3">
        <v>36160</v>
      </c>
      <c r="C37" s="4">
        <v>14.5</v>
      </c>
      <c r="D37" s="4">
        <v>788.82</v>
      </c>
      <c r="E37" s="36">
        <f t="shared" si="0"/>
        <v>-0.24557059912274026</v>
      </c>
      <c r="F37" s="36">
        <f t="shared" si="1"/>
        <v>-0.37715172413793108</v>
      </c>
      <c r="G37" s="37">
        <f t="shared" si="2"/>
        <v>0</v>
      </c>
    </row>
    <row r="38" spans="1:7" x14ac:dyDescent="0.25">
      <c r="A38" t="s">
        <v>32</v>
      </c>
      <c r="B38" s="3">
        <v>36250</v>
      </c>
      <c r="C38" s="4">
        <v>7.75</v>
      </c>
      <c r="D38" s="4">
        <v>631.59299999999996</v>
      </c>
      <c r="E38" s="36">
        <f t="shared" si="0"/>
        <v>4.8447338713380361E-2</v>
      </c>
      <c r="F38" s="36">
        <f t="shared" si="1"/>
        <v>0.10887741935483874</v>
      </c>
      <c r="G38" s="37">
        <f t="shared" si="2"/>
        <v>0</v>
      </c>
    </row>
    <row r="39" spans="1:7" x14ac:dyDescent="0.25">
      <c r="A39" t="s">
        <v>32</v>
      </c>
      <c r="B39" s="3">
        <v>36341</v>
      </c>
      <c r="C39" s="4">
        <v>9.0312999999999999</v>
      </c>
      <c r="D39" s="4">
        <v>595.10900000000004</v>
      </c>
      <c r="E39" s="36">
        <f t="shared" si="0"/>
        <v>0.62778583419171952</v>
      </c>
      <c r="F39" s="36">
        <f t="shared" si="1"/>
        <v>0.60207279129250502</v>
      </c>
      <c r="G39" s="37">
        <f t="shared" si="2"/>
        <v>1</v>
      </c>
    </row>
    <row r="40" spans="1:7" x14ac:dyDescent="0.25">
      <c r="A40" t="s">
        <v>32</v>
      </c>
      <c r="B40" s="3">
        <v>36433</v>
      </c>
      <c r="C40" s="4">
        <v>8.5937999999999999</v>
      </c>
      <c r="D40" s="4">
        <v>662.19200000000001</v>
      </c>
      <c r="E40" s="36">
        <f t="shared" si="0"/>
        <v>0.64911249305337426</v>
      </c>
      <c r="F40" s="36">
        <f t="shared" si="1"/>
        <v>2.4327073006120692</v>
      </c>
      <c r="G40" s="37">
        <f t="shared" si="2"/>
        <v>1</v>
      </c>
    </row>
    <row r="41" spans="1:7" x14ac:dyDescent="0.25">
      <c r="A41" t="s">
        <v>32</v>
      </c>
      <c r="B41" s="3">
        <v>36525</v>
      </c>
      <c r="C41" s="4">
        <v>14.4688</v>
      </c>
      <c r="D41" s="4">
        <v>968.71</v>
      </c>
      <c r="E41" s="36">
        <f t="shared" si="0"/>
        <v>0.2082429209980281</v>
      </c>
      <c r="F41" s="36">
        <f t="shared" si="1"/>
        <v>1.6695372111025102</v>
      </c>
      <c r="G41" s="37">
        <f t="shared" si="2"/>
        <v>1</v>
      </c>
    </row>
    <row r="42" spans="1:7" x14ac:dyDescent="0.25">
      <c r="A42" t="s">
        <v>32</v>
      </c>
      <c r="B42" s="3">
        <v>36616</v>
      </c>
      <c r="C42" s="4">
        <v>29.5</v>
      </c>
      <c r="D42" s="4">
        <v>1092.0291</v>
      </c>
      <c r="E42" s="36">
        <f t="shared" si="0"/>
        <v>0.10486890871314691</v>
      </c>
      <c r="F42" s="36">
        <f t="shared" si="1"/>
        <v>-0.18644067796610164</v>
      </c>
      <c r="G42" s="37">
        <f t="shared" si="2"/>
        <v>0</v>
      </c>
    </row>
    <row r="43" spans="1:7" x14ac:dyDescent="0.25">
      <c r="A43" t="s">
        <v>32</v>
      </c>
      <c r="B43" s="3">
        <v>36707</v>
      </c>
      <c r="C43" s="4">
        <v>38.625</v>
      </c>
      <c r="D43" s="4">
        <v>1170.4369999999999</v>
      </c>
      <c r="E43" s="36">
        <f t="shared" si="0"/>
        <v>4.0454975363903856E-3</v>
      </c>
      <c r="F43" s="36">
        <f t="shared" si="1"/>
        <v>-0.64239482200647247</v>
      </c>
      <c r="G43" s="37">
        <f t="shared" si="2"/>
        <v>0</v>
      </c>
    </row>
    <row r="44" spans="1:7" x14ac:dyDescent="0.25">
      <c r="A44" t="s">
        <v>32</v>
      </c>
      <c r="B44" s="3">
        <v>36798</v>
      </c>
      <c r="C44" s="4">
        <v>24</v>
      </c>
      <c r="D44" s="4">
        <v>1206.549</v>
      </c>
      <c r="E44" s="36">
        <f t="shared" si="0"/>
        <v>-1.4754560320384691E-2</v>
      </c>
      <c r="F44" s="36">
        <f t="shared" si="1"/>
        <v>0.10583333333333322</v>
      </c>
      <c r="G44" s="37">
        <f t="shared" si="2"/>
        <v>0</v>
      </c>
    </row>
    <row r="45" spans="1:7" x14ac:dyDescent="0.25">
      <c r="A45" t="s">
        <v>32</v>
      </c>
      <c r="B45" s="3">
        <v>36889</v>
      </c>
      <c r="C45" s="4">
        <v>13.8125</v>
      </c>
      <c r="D45" s="4">
        <v>1175.172</v>
      </c>
      <c r="E45" s="36">
        <f t="shared" si="0"/>
        <v>-0.16160017427236184</v>
      </c>
      <c r="F45" s="36">
        <f t="shared" si="1"/>
        <v>1.0923076923076924</v>
      </c>
      <c r="G45" s="37">
        <f t="shared" si="2"/>
        <v>1</v>
      </c>
    </row>
    <row r="46" spans="1:7" x14ac:dyDescent="0.25">
      <c r="A46" t="s">
        <v>32</v>
      </c>
      <c r="B46" s="3">
        <v>36980</v>
      </c>
      <c r="C46" s="4">
        <v>26.54</v>
      </c>
      <c r="D46" s="4">
        <v>1188.7469000000001</v>
      </c>
      <c r="E46" s="36">
        <f t="shared" si="0"/>
        <v>-0.35573333566632226</v>
      </c>
      <c r="F46" s="36">
        <f t="shared" si="1"/>
        <v>-0.69291635267520724</v>
      </c>
      <c r="G46" s="37">
        <f t="shared" si="2"/>
        <v>0</v>
      </c>
    </row>
    <row r="47" spans="1:7" x14ac:dyDescent="0.25">
      <c r="A47" t="s">
        <v>32</v>
      </c>
      <c r="B47" s="3">
        <v>37071</v>
      </c>
      <c r="C47" s="4">
        <v>28.9</v>
      </c>
      <c r="D47" s="4">
        <v>985.26400000000001</v>
      </c>
      <c r="E47" s="36">
        <f t="shared" si="0"/>
        <v>-3.3890409068026428E-2</v>
      </c>
      <c r="F47" s="36">
        <f t="shared" si="1"/>
        <v>-0.45121107266435989</v>
      </c>
      <c r="G47" s="37">
        <f t="shared" si="2"/>
        <v>0</v>
      </c>
    </row>
    <row r="48" spans="1:7" x14ac:dyDescent="0.25">
      <c r="A48" t="s">
        <v>32</v>
      </c>
      <c r="B48" s="3">
        <v>37162</v>
      </c>
      <c r="C48" s="4">
        <v>8.15</v>
      </c>
      <c r="D48" s="4">
        <v>765.87</v>
      </c>
      <c r="E48" s="36">
        <f t="shared" si="0"/>
        <v>0.17784088683458021</v>
      </c>
      <c r="F48" s="36">
        <f t="shared" si="1"/>
        <v>0.80490797546012272</v>
      </c>
      <c r="G48" s="37">
        <f t="shared" si="2"/>
        <v>1</v>
      </c>
    </row>
    <row r="49" spans="1:7" x14ac:dyDescent="0.25">
      <c r="A49" t="s">
        <v>32</v>
      </c>
      <c r="B49" s="3">
        <v>37256</v>
      </c>
      <c r="C49" s="4">
        <v>15.86</v>
      </c>
      <c r="D49" s="4">
        <v>951.87300000000005</v>
      </c>
      <c r="E49" s="36">
        <f t="shared" si="0"/>
        <v>-0.36934969265857953</v>
      </c>
      <c r="F49" s="36">
        <f t="shared" si="1"/>
        <v>-0.38713745271122313</v>
      </c>
      <c r="G49" s="37">
        <f t="shared" si="2"/>
        <v>0</v>
      </c>
    </row>
    <row r="50" spans="1:7" x14ac:dyDescent="0.25">
      <c r="A50" t="s">
        <v>32</v>
      </c>
      <c r="B50" s="3">
        <v>37343</v>
      </c>
      <c r="C50" s="4">
        <v>14.71</v>
      </c>
      <c r="D50" s="4">
        <v>902.07299999999998</v>
      </c>
      <c r="E50" s="36">
        <f t="shared" si="0"/>
        <v>-0.4366010289632879</v>
      </c>
      <c r="F50" s="36">
        <f t="shared" si="1"/>
        <v>-0.63698164513936106</v>
      </c>
      <c r="G50" s="37">
        <f t="shared" si="2"/>
        <v>0</v>
      </c>
    </row>
    <row r="51" spans="1:7" x14ac:dyDescent="0.25">
      <c r="A51" t="s">
        <v>32</v>
      </c>
      <c r="B51" s="3">
        <v>37435</v>
      </c>
      <c r="C51" s="4">
        <v>9.7200000000000006</v>
      </c>
      <c r="D51" s="4">
        <v>600.29899999999998</v>
      </c>
      <c r="E51" s="36">
        <f t="shared" si="0"/>
        <v>0.1434801657174174</v>
      </c>
      <c r="F51" s="36">
        <f t="shared" si="1"/>
        <v>-0.3353909465020577</v>
      </c>
      <c r="G51" s="37">
        <f t="shared" si="2"/>
        <v>0</v>
      </c>
    </row>
    <row r="52" spans="1:7" x14ac:dyDescent="0.25">
      <c r="A52" t="s">
        <v>32</v>
      </c>
      <c r="B52" s="3">
        <v>37529</v>
      </c>
      <c r="C52" s="4">
        <v>5.34</v>
      </c>
      <c r="D52" s="4">
        <v>508.22699999999998</v>
      </c>
      <c r="E52" s="36">
        <f t="shared" si="0"/>
        <v>0.40597606974836054</v>
      </c>
      <c r="F52" s="36">
        <f t="shared" si="1"/>
        <v>0.15730337078651679</v>
      </c>
      <c r="G52" s="37">
        <f t="shared" si="2"/>
        <v>0</v>
      </c>
    </row>
    <row r="53" spans="1:7" x14ac:dyDescent="0.25">
      <c r="A53" t="s">
        <v>32</v>
      </c>
      <c r="B53" s="3">
        <v>37621</v>
      </c>
      <c r="C53" s="4">
        <v>6.46</v>
      </c>
      <c r="D53" s="4">
        <v>686.43</v>
      </c>
      <c r="E53" s="36">
        <f t="shared" si="0"/>
        <v>-5.9975525545212127E-2</v>
      </c>
      <c r="F53" s="36">
        <f t="shared" si="1"/>
        <v>-7.7399380804953344E-3</v>
      </c>
      <c r="G53" s="37">
        <f t="shared" si="2"/>
        <v>0</v>
      </c>
    </row>
    <row r="54" spans="1:7" x14ac:dyDescent="0.25">
      <c r="A54" t="s">
        <v>32</v>
      </c>
      <c r="B54" s="3">
        <v>37711</v>
      </c>
      <c r="C54" s="4">
        <v>6.18</v>
      </c>
      <c r="D54" s="4">
        <v>714.55499999999995</v>
      </c>
      <c r="E54" s="36">
        <f t="shared" si="0"/>
        <v>0.33475939570781832</v>
      </c>
      <c r="F54" s="36">
        <f t="shared" si="1"/>
        <v>0.79773462783171523</v>
      </c>
      <c r="G54" s="37">
        <f t="shared" si="2"/>
        <v>1</v>
      </c>
    </row>
    <row r="55" spans="1:7" x14ac:dyDescent="0.25">
      <c r="A55" t="s">
        <v>32</v>
      </c>
      <c r="B55" s="3">
        <v>37802</v>
      </c>
      <c r="C55" s="4">
        <v>6.41</v>
      </c>
      <c r="D55" s="4">
        <v>645.26099999999997</v>
      </c>
      <c r="E55" s="36">
        <f t="shared" si="0"/>
        <v>0.8683803918104458</v>
      </c>
      <c r="F55" s="36">
        <f t="shared" si="1"/>
        <v>1.3244929797191887</v>
      </c>
      <c r="G55" s="37">
        <f t="shared" si="2"/>
        <v>1</v>
      </c>
    </row>
    <row r="56" spans="1:7" x14ac:dyDescent="0.25">
      <c r="A56" t="s">
        <v>32</v>
      </c>
      <c r="B56" s="3">
        <v>37894</v>
      </c>
      <c r="C56" s="4">
        <v>11.11</v>
      </c>
      <c r="D56" s="4">
        <v>953.75900000000001</v>
      </c>
      <c r="E56" s="36">
        <f t="shared" si="0"/>
        <v>0.29637581401590962</v>
      </c>
      <c r="F56" s="36">
        <f t="shared" si="1"/>
        <v>0.46084608460846099</v>
      </c>
      <c r="G56" s="37">
        <f t="shared" si="2"/>
        <v>1</v>
      </c>
    </row>
    <row r="57" spans="1:7" x14ac:dyDescent="0.25">
      <c r="A57" t="s">
        <v>32</v>
      </c>
      <c r="B57" s="3">
        <v>37986</v>
      </c>
      <c r="C57" s="4">
        <v>14.9</v>
      </c>
      <c r="D57" s="4">
        <v>1205.5930000000001</v>
      </c>
      <c r="E57" s="36">
        <f t="shared" si="0"/>
        <v>4.6655048594343107E-2</v>
      </c>
      <c r="F57" s="36">
        <f t="shared" si="1"/>
        <v>6.7114093959731447E-2</v>
      </c>
      <c r="G57" s="37">
        <f t="shared" si="2"/>
        <v>0</v>
      </c>
    </row>
    <row r="58" spans="1:7" x14ac:dyDescent="0.25">
      <c r="A58" t="s">
        <v>32</v>
      </c>
      <c r="B58" s="3">
        <v>38077</v>
      </c>
      <c r="C58" s="4">
        <v>16.23</v>
      </c>
      <c r="D58" s="4">
        <v>1236.4301</v>
      </c>
      <c r="E58" s="36">
        <f t="shared" si="0"/>
        <v>2.4497138981007804E-3</v>
      </c>
      <c r="F58" s="36">
        <f t="shared" si="1"/>
        <v>-0.19901417128773879</v>
      </c>
      <c r="G58" s="37">
        <f t="shared" si="2"/>
        <v>0</v>
      </c>
    </row>
    <row r="59" spans="1:7" x14ac:dyDescent="0.25">
      <c r="A59" t="s">
        <v>32</v>
      </c>
      <c r="B59" s="3">
        <v>38168</v>
      </c>
      <c r="C59" s="4">
        <v>15.9</v>
      </c>
      <c r="D59" s="4">
        <v>1261.8399999999999</v>
      </c>
      <c r="E59" s="36">
        <f t="shared" si="0"/>
        <v>1.4780003803969155E-3</v>
      </c>
      <c r="F59" s="36">
        <f t="shared" si="1"/>
        <v>0.38490566037735841</v>
      </c>
      <c r="G59" s="37">
        <f t="shared" si="2"/>
        <v>1</v>
      </c>
    </row>
    <row r="60" spans="1:7" x14ac:dyDescent="0.25">
      <c r="A60" t="s">
        <v>32</v>
      </c>
      <c r="B60" s="3">
        <v>38260</v>
      </c>
      <c r="C60" s="4">
        <v>13</v>
      </c>
      <c r="D60" s="4">
        <v>1239.4590000000001</v>
      </c>
      <c r="E60" s="36">
        <f t="shared" si="0"/>
        <v>-1.0352097164972873E-2</v>
      </c>
      <c r="F60" s="36">
        <f t="shared" si="1"/>
        <v>0.24</v>
      </c>
      <c r="G60" s="37">
        <f t="shared" si="2"/>
        <v>1</v>
      </c>
    </row>
    <row r="61" spans="1:7" x14ac:dyDescent="0.25">
      <c r="A61" t="s">
        <v>32</v>
      </c>
      <c r="B61" s="3">
        <v>38352</v>
      </c>
      <c r="C61" s="4">
        <v>22.02</v>
      </c>
      <c r="D61" s="4">
        <v>1263.7049999999999</v>
      </c>
      <c r="E61" s="36">
        <f t="shared" si="0"/>
        <v>-2.9967437020507193E-3</v>
      </c>
      <c r="F61" s="36">
        <f t="shared" si="1"/>
        <v>-0.21253405994550412</v>
      </c>
      <c r="G61" s="37">
        <f t="shared" si="2"/>
        <v>0</v>
      </c>
    </row>
    <row r="62" spans="1:7" x14ac:dyDescent="0.25">
      <c r="A62" t="s">
        <v>32</v>
      </c>
      <c r="B62" s="3">
        <v>38442</v>
      </c>
      <c r="C62" s="4">
        <v>16.12</v>
      </c>
      <c r="D62" s="4">
        <v>1226.6279999999999</v>
      </c>
      <c r="E62" s="36">
        <f t="shared" si="0"/>
        <v>0.24141549027088915</v>
      </c>
      <c r="F62" s="36">
        <f t="shared" si="1"/>
        <v>0.56327543424317605</v>
      </c>
      <c r="G62" s="37">
        <f t="shared" si="2"/>
        <v>1</v>
      </c>
    </row>
    <row r="63" spans="1:7" x14ac:dyDescent="0.25">
      <c r="A63" t="s">
        <v>32</v>
      </c>
      <c r="B63" s="3">
        <v>38533</v>
      </c>
      <c r="C63" s="4">
        <v>17.34</v>
      </c>
      <c r="D63" s="4">
        <v>1259.9179999999999</v>
      </c>
      <c r="E63" s="36">
        <f t="shared" si="0"/>
        <v>0.45904416001676318</v>
      </c>
      <c r="F63" s="36">
        <f t="shared" si="1"/>
        <v>0.76470588235294135</v>
      </c>
      <c r="G63" s="37">
        <f t="shared" si="2"/>
        <v>1</v>
      </c>
    </row>
    <row r="64" spans="1:7" x14ac:dyDescent="0.25">
      <c r="A64" t="s">
        <v>32</v>
      </c>
      <c r="B64" s="3">
        <v>38625</v>
      </c>
      <c r="C64" s="4">
        <v>25.2</v>
      </c>
      <c r="D64" s="4">
        <v>1522.7550000000001</v>
      </c>
      <c r="E64" s="36">
        <f t="shared" si="0"/>
        <v>-0.12516589996420968</v>
      </c>
      <c r="F64" s="36">
        <f t="shared" si="1"/>
        <v>0.31587301587301586</v>
      </c>
      <c r="G64" s="37">
        <f t="shared" si="2"/>
        <v>1</v>
      </c>
    </row>
    <row r="65" spans="1:7" x14ac:dyDescent="0.25">
      <c r="A65" t="s">
        <v>32</v>
      </c>
      <c r="B65" s="3">
        <v>38716</v>
      </c>
      <c r="C65" s="4">
        <v>30.6</v>
      </c>
      <c r="D65" s="4">
        <v>1838.2760000000001</v>
      </c>
      <c r="E65" s="36">
        <f t="shared" si="0"/>
        <v>-0.33831100444111772</v>
      </c>
      <c r="F65" s="36">
        <f t="shared" si="1"/>
        <v>-0.20196078431372544</v>
      </c>
      <c r="G65" s="37">
        <f t="shared" si="2"/>
        <v>0</v>
      </c>
    </row>
    <row r="66" spans="1:7" x14ac:dyDescent="0.25">
      <c r="A66" t="s">
        <v>32</v>
      </c>
      <c r="B66" s="3">
        <v>38807</v>
      </c>
      <c r="C66" s="4">
        <v>33.159999999999997</v>
      </c>
      <c r="D66" s="4">
        <v>1332.1579999999999</v>
      </c>
      <c r="E66" s="36">
        <f t="shared" ref="E66:E115" si="3">D68/D66-1</f>
        <v>-3.4050015088299412E-3</v>
      </c>
      <c r="F66" s="36">
        <f t="shared" si="1"/>
        <v>-0.25060313630880571</v>
      </c>
      <c r="G66" s="37">
        <f t="shared" si="2"/>
        <v>0</v>
      </c>
    </row>
    <row r="67" spans="1:7" x14ac:dyDescent="0.25">
      <c r="A67" t="s">
        <v>32</v>
      </c>
      <c r="B67" s="3">
        <v>38898</v>
      </c>
      <c r="C67" s="4">
        <v>24.42</v>
      </c>
      <c r="D67" s="4">
        <v>1216.367</v>
      </c>
      <c r="E67" s="36">
        <f t="shared" si="3"/>
        <v>0.45761928759987747</v>
      </c>
      <c r="F67" s="36">
        <f t="shared" ref="F67:F115" si="4">C69/C67-1</f>
        <v>-0.16666666666666663</v>
      </c>
      <c r="G67" s="37">
        <f t="shared" ref="G67:G115" si="5">IF(F67&gt;0.2,1,0)</f>
        <v>0</v>
      </c>
    </row>
    <row r="68" spans="1:7" x14ac:dyDescent="0.25">
      <c r="A68" t="s">
        <v>32</v>
      </c>
      <c r="B68" s="3">
        <v>38989</v>
      </c>
      <c r="C68" s="4">
        <v>24.85</v>
      </c>
      <c r="D68" s="4">
        <v>1327.6220000000001</v>
      </c>
      <c r="E68" s="36">
        <f t="shared" si="3"/>
        <v>-7.1271792724133864E-2</v>
      </c>
      <c r="F68" s="36">
        <f t="shared" si="4"/>
        <v>-0.47444668008048285</v>
      </c>
      <c r="G68" s="37">
        <f t="shared" si="5"/>
        <v>0</v>
      </c>
    </row>
    <row r="69" spans="1:7" x14ac:dyDescent="0.25">
      <c r="A69" t="s">
        <v>32</v>
      </c>
      <c r="B69" s="3">
        <v>39080</v>
      </c>
      <c r="C69" s="4">
        <v>20.350000000000001</v>
      </c>
      <c r="D69" s="4">
        <v>1773</v>
      </c>
      <c r="E69" s="36">
        <f t="shared" si="3"/>
        <v>-0.26170332769317539</v>
      </c>
      <c r="F69" s="36">
        <f t="shared" si="4"/>
        <v>-0.29729729729729726</v>
      </c>
      <c r="G69" s="37">
        <f t="shared" si="5"/>
        <v>0</v>
      </c>
    </row>
    <row r="70" spans="1:7" x14ac:dyDescent="0.25">
      <c r="A70" t="s">
        <v>32</v>
      </c>
      <c r="B70" s="3">
        <v>39171</v>
      </c>
      <c r="C70" s="4">
        <v>13.06</v>
      </c>
      <c r="D70" s="4">
        <v>1233</v>
      </c>
      <c r="E70" s="36">
        <f t="shared" si="3"/>
        <v>0.26358475263584746</v>
      </c>
      <c r="F70" s="36">
        <f t="shared" si="4"/>
        <v>1.0719754977029039E-2</v>
      </c>
      <c r="G70" s="37">
        <f t="shared" si="5"/>
        <v>0</v>
      </c>
    </row>
    <row r="71" spans="1:7" x14ac:dyDescent="0.25">
      <c r="A71" t="s">
        <v>32</v>
      </c>
      <c r="B71" s="3">
        <v>39262</v>
      </c>
      <c r="C71" s="4">
        <v>14.3</v>
      </c>
      <c r="D71" s="4">
        <v>1309</v>
      </c>
      <c r="E71" s="36">
        <f t="shared" si="3"/>
        <v>0.34300993124522527</v>
      </c>
      <c r="F71" s="36">
        <f t="shared" si="4"/>
        <v>-0.47552447552447552</v>
      </c>
      <c r="G71" s="37">
        <f t="shared" si="5"/>
        <v>0</v>
      </c>
    </row>
    <row r="72" spans="1:7" x14ac:dyDescent="0.25">
      <c r="A72" t="s">
        <v>32</v>
      </c>
      <c r="B72" s="3">
        <v>39353</v>
      </c>
      <c r="C72" s="4">
        <v>13.2</v>
      </c>
      <c r="D72" s="4">
        <v>1558</v>
      </c>
      <c r="E72" s="36">
        <f t="shared" si="3"/>
        <v>-4.5571245186136089E-2</v>
      </c>
      <c r="F72" s="36">
        <f t="shared" si="4"/>
        <v>-0.55378787878787872</v>
      </c>
      <c r="G72" s="37">
        <f t="shared" si="5"/>
        <v>0</v>
      </c>
    </row>
    <row r="73" spans="1:7" x14ac:dyDescent="0.25">
      <c r="A73" t="s">
        <v>32</v>
      </c>
      <c r="B73" s="3">
        <v>39447</v>
      </c>
      <c r="C73" s="4">
        <v>7.5</v>
      </c>
      <c r="D73" s="4">
        <v>1758</v>
      </c>
      <c r="E73" s="36">
        <f t="shared" si="3"/>
        <v>-0.22525597269624575</v>
      </c>
      <c r="F73" s="36">
        <f t="shared" si="4"/>
        <v>-0.22266666666666668</v>
      </c>
      <c r="G73" s="37">
        <f t="shared" si="5"/>
        <v>0</v>
      </c>
    </row>
    <row r="74" spans="1:7" x14ac:dyDescent="0.25">
      <c r="A74" t="s">
        <v>32</v>
      </c>
      <c r="B74" s="3">
        <v>39538</v>
      </c>
      <c r="C74" s="4">
        <v>5.89</v>
      </c>
      <c r="D74" s="4">
        <v>1487</v>
      </c>
      <c r="E74" s="36">
        <f t="shared" si="3"/>
        <v>0.20847343644922667</v>
      </c>
      <c r="F74" s="36">
        <f t="shared" si="4"/>
        <v>-0.10865874363327666</v>
      </c>
      <c r="G74" s="37">
        <f t="shared" si="5"/>
        <v>0</v>
      </c>
    </row>
    <row r="75" spans="1:7" x14ac:dyDescent="0.25">
      <c r="A75" t="s">
        <v>32</v>
      </c>
      <c r="B75" s="3">
        <v>39629</v>
      </c>
      <c r="C75" s="4">
        <v>5.83</v>
      </c>
      <c r="D75" s="4">
        <v>1362</v>
      </c>
      <c r="E75" s="36">
        <f t="shared" si="3"/>
        <v>-0.14684287812041119</v>
      </c>
      <c r="F75" s="36">
        <f t="shared" si="4"/>
        <v>-0.6295025728987993</v>
      </c>
      <c r="G75" s="37">
        <f t="shared" si="5"/>
        <v>0</v>
      </c>
    </row>
    <row r="76" spans="1:7" x14ac:dyDescent="0.25">
      <c r="A76" t="s">
        <v>32</v>
      </c>
      <c r="B76" s="3">
        <v>39721</v>
      </c>
      <c r="C76" s="4">
        <v>5.25</v>
      </c>
      <c r="D76" s="4">
        <v>1797</v>
      </c>
      <c r="E76" s="36">
        <f t="shared" si="3"/>
        <v>-0.34501947690595436</v>
      </c>
      <c r="F76" s="36">
        <f t="shared" si="4"/>
        <v>-0.41904761904761911</v>
      </c>
      <c r="G76" s="37">
        <f t="shared" si="5"/>
        <v>0</v>
      </c>
    </row>
    <row r="77" spans="1:7" x14ac:dyDescent="0.25">
      <c r="A77" t="s">
        <v>32</v>
      </c>
      <c r="B77" s="3">
        <v>39813</v>
      </c>
      <c r="C77" s="4">
        <v>2.16</v>
      </c>
      <c r="D77" s="4">
        <v>1162</v>
      </c>
      <c r="E77" s="36">
        <f t="shared" si="3"/>
        <v>1.8932874354561147E-2</v>
      </c>
      <c r="F77" s="36">
        <f t="shared" si="4"/>
        <v>0.79166666666666652</v>
      </c>
      <c r="G77" s="37">
        <f t="shared" si="5"/>
        <v>1</v>
      </c>
    </row>
    <row r="78" spans="1:7" x14ac:dyDescent="0.25">
      <c r="A78" t="s">
        <v>32</v>
      </c>
      <c r="B78" s="3">
        <v>39903</v>
      </c>
      <c r="C78" s="4">
        <v>3.05</v>
      </c>
      <c r="D78" s="4">
        <v>1177</v>
      </c>
      <c r="E78" s="36">
        <f t="shared" si="3"/>
        <v>0.1860662701784197</v>
      </c>
      <c r="F78" s="36">
        <f t="shared" si="4"/>
        <v>0.85573770491803303</v>
      </c>
      <c r="G78" s="37">
        <f t="shared" si="5"/>
        <v>1</v>
      </c>
    </row>
    <row r="79" spans="1:7" x14ac:dyDescent="0.25">
      <c r="A79" t="s">
        <v>32</v>
      </c>
      <c r="B79" s="3">
        <v>39994</v>
      </c>
      <c r="C79" s="4">
        <v>3.87</v>
      </c>
      <c r="D79" s="4">
        <v>1184</v>
      </c>
      <c r="E79" s="36">
        <f t="shared" si="3"/>
        <v>0.39020270270270263</v>
      </c>
      <c r="F79" s="36">
        <f t="shared" si="4"/>
        <v>1.5012919896640824</v>
      </c>
      <c r="G79" s="37">
        <f t="shared" si="5"/>
        <v>1</v>
      </c>
    </row>
    <row r="80" spans="1:7" x14ac:dyDescent="0.25">
      <c r="A80" t="s">
        <v>32</v>
      </c>
      <c r="B80" s="3">
        <v>40086</v>
      </c>
      <c r="C80" s="4">
        <v>5.66</v>
      </c>
      <c r="D80" s="4">
        <v>1396</v>
      </c>
      <c r="E80" s="36">
        <f t="shared" si="3"/>
        <v>0.12750716332378231</v>
      </c>
      <c r="F80" s="36">
        <f t="shared" si="4"/>
        <v>0.63780918727915181</v>
      </c>
      <c r="G80" s="37">
        <f t="shared" si="5"/>
        <v>1</v>
      </c>
    </row>
    <row r="81" spans="1:7" x14ac:dyDescent="0.25">
      <c r="A81" t="s">
        <v>32</v>
      </c>
      <c r="B81" s="3">
        <v>40178</v>
      </c>
      <c r="C81" s="4">
        <v>9.68</v>
      </c>
      <c r="D81" s="4">
        <v>1646</v>
      </c>
      <c r="E81" s="36">
        <f t="shared" si="3"/>
        <v>4.2527339003646247E-3</v>
      </c>
      <c r="F81" s="36">
        <f t="shared" si="4"/>
        <v>-0.24380165289256195</v>
      </c>
      <c r="G81" s="37">
        <f t="shared" si="5"/>
        <v>0</v>
      </c>
    </row>
    <row r="82" spans="1:7" x14ac:dyDescent="0.25">
      <c r="A82" t="s">
        <v>32</v>
      </c>
      <c r="B82" s="3">
        <v>40268</v>
      </c>
      <c r="C82" s="4">
        <v>9.27</v>
      </c>
      <c r="D82" s="4">
        <v>1574</v>
      </c>
      <c r="E82" s="36">
        <f t="shared" si="3"/>
        <v>2.7954256670902122E-2</v>
      </c>
      <c r="F82" s="36">
        <f t="shared" si="4"/>
        <v>-0.23300970873786397</v>
      </c>
      <c r="G82" s="37">
        <f t="shared" si="5"/>
        <v>0</v>
      </c>
    </row>
    <row r="83" spans="1:7" x14ac:dyDescent="0.25">
      <c r="A83" t="s">
        <v>32</v>
      </c>
      <c r="B83" s="3">
        <v>40359</v>
      </c>
      <c r="C83" s="4">
        <v>7.32</v>
      </c>
      <c r="D83" s="4">
        <v>1653</v>
      </c>
      <c r="E83" s="36">
        <f t="shared" si="3"/>
        <v>-2.4198427102238851E-3</v>
      </c>
      <c r="F83" s="36">
        <f t="shared" si="4"/>
        <v>0.11748633879781423</v>
      </c>
      <c r="G83" s="37">
        <f t="shared" si="5"/>
        <v>0</v>
      </c>
    </row>
    <row r="84" spans="1:7" x14ac:dyDescent="0.25">
      <c r="A84" t="s">
        <v>32</v>
      </c>
      <c r="B84" s="3">
        <v>40451</v>
      </c>
      <c r="C84" s="4">
        <v>7.11</v>
      </c>
      <c r="D84" s="4">
        <v>1618</v>
      </c>
      <c r="E84" s="36">
        <f t="shared" si="3"/>
        <v>-3.0902348578492056E-3</v>
      </c>
      <c r="F84" s="36">
        <f t="shared" si="4"/>
        <v>0.20956399437412077</v>
      </c>
      <c r="G84" s="37">
        <f t="shared" si="5"/>
        <v>1</v>
      </c>
    </row>
    <row r="85" spans="1:7" x14ac:dyDescent="0.25">
      <c r="A85" t="s">
        <v>32</v>
      </c>
      <c r="B85" s="3">
        <v>40543</v>
      </c>
      <c r="C85" s="4">
        <v>8.18</v>
      </c>
      <c r="D85" s="4">
        <v>1649</v>
      </c>
      <c r="E85" s="36">
        <f t="shared" si="3"/>
        <v>-4.5482110369921114E-2</v>
      </c>
      <c r="F85" s="36">
        <f t="shared" si="4"/>
        <v>-0.1454767726161369</v>
      </c>
      <c r="G85" s="37">
        <f t="shared" si="5"/>
        <v>0</v>
      </c>
    </row>
    <row r="86" spans="1:7" x14ac:dyDescent="0.25">
      <c r="A86" t="s">
        <v>32</v>
      </c>
      <c r="B86" s="3">
        <v>40633</v>
      </c>
      <c r="C86" s="4">
        <v>8.6</v>
      </c>
      <c r="D86" s="4">
        <v>1613</v>
      </c>
      <c r="E86" s="36">
        <f t="shared" si="3"/>
        <v>4.7737135771853678E-2</v>
      </c>
      <c r="F86" s="36">
        <f t="shared" si="4"/>
        <v>-0.40930232558139534</v>
      </c>
      <c r="G86" s="37">
        <f t="shared" si="5"/>
        <v>0</v>
      </c>
    </row>
    <row r="87" spans="1:7" x14ac:dyDescent="0.25">
      <c r="A87" t="s">
        <v>32</v>
      </c>
      <c r="B87" s="3">
        <v>40724</v>
      </c>
      <c r="C87" s="4">
        <v>6.99</v>
      </c>
      <c r="D87" s="4">
        <v>1574</v>
      </c>
      <c r="E87" s="36">
        <f t="shared" si="3"/>
        <v>7.4332909783989765E-2</v>
      </c>
      <c r="F87" s="36">
        <f t="shared" si="4"/>
        <v>-0.22746781115879822</v>
      </c>
      <c r="G87" s="37">
        <f t="shared" si="5"/>
        <v>0</v>
      </c>
    </row>
    <row r="88" spans="1:7" x14ac:dyDescent="0.25">
      <c r="A88" t="s">
        <v>32</v>
      </c>
      <c r="B88" s="3">
        <v>40816</v>
      </c>
      <c r="C88" s="4">
        <v>5.08</v>
      </c>
      <c r="D88" s="4">
        <v>1690</v>
      </c>
      <c r="E88" s="36">
        <f t="shared" si="3"/>
        <v>-6.2130177514792884E-2</v>
      </c>
      <c r="F88" s="36">
        <f t="shared" si="4"/>
        <v>0.57874015748031482</v>
      </c>
      <c r="G88" s="37">
        <f t="shared" si="5"/>
        <v>1</v>
      </c>
    </row>
    <row r="89" spans="1:7" x14ac:dyDescent="0.25">
      <c r="A89" t="s">
        <v>32</v>
      </c>
      <c r="B89" s="3">
        <v>40907</v>
      </c>
      <c r="C89" s="4">
        <v>5.4</v>
      </c>
      <c r="D89" s="4">
        <v>1691</v>
      </c>
      <c r="E89" s="36">
        <f t="shared" si="3"/>
        <v>-0.16439976345357776</v>
      </c>
      <c r="F89" s="36">
        <f t="shared" si="4"/>
        <v>6.1111111111111116E-2</v>
      </c>
      <c r="G89" s="37">
        <f t="shared" si="5"/>
        <v>0</v>
      </c>
    </row>
    <row r="90" spans="1:7" x14ac:dyDescent="0.25">
      <c r="A90" t="s">
        <v>32</v>
      </c>
      <c r="B90" s="3">
        <v>40998</v>
      </c>
      <c r="C90" s="4">
        <v>8.02</v>
      </c>
      <c r="D90" s="4">
        <v>1585</v>
      </c>
      <c r="E90" s="36">
        <f t="shared" si="3"/>
        <v>-0.1993690851735016</v>
      </c>
      <c r="F90" s="36">
        <f t="shared" si="4"/>
        <v>-0.57980049875311712</v>
      </c>
      <c r="G90" s="37">
        <f t="shared" si="5"/>
        <v>0</v>
      </c>
    </row>
    <row r="91" spans="1:7" x14ac:dyDescent="0.25">
      <c r="A91" t="s">
        <v>32</v>
      </c>
      <c r="B91" s="3">
        <v>41089</v>
      </c>
      <c r="C91" s="4">
        <v>5.73</v>
      </c>
      <c r="D91" s="4">
        <v>1413</v>
      </c>
      <c r="E91" s="36">
        <f t="shared" si="3"/>
        <v>-0.18259023354564752</v>
      </c>
      <c r="F91" s="36">
        <f t="shared" si="4"/>
        <v>-0.58115183246073299</v>
      </c>
      <c r="G91" s="37">
        <f t="shared" si="5"/>
        <v>0</v>
      </c>
    </row>
    <row r="92" spans="1:7" x14ac:dyDescent="0.25">
      <c r="A92" t="s">
        <v>32</v>
      </c>
      <c r="B92" s="3">
        <v>41180</v>
      </c>
      <c r="C92" s="4">
        <v>3.37</v>
      </c>
      <c r="D92" s="4">
        <v>1269</v>
      </c>
      <c r="E92" s="36">
        <f t="shared" si="3"/>
        <v>-0.14263199369582347</v>
      </c>
      <c r="F92" s="36">
        <f t="shared" si="4"/>
        <v>-0.24332344213649859</v>
      </c>
      <c r="G92" s="37">
        <f t="shared" si="5"/>
        <v>0</v>
      </c>
    </row>
    <row r="93" spans="1:7" x14ac:dyDescent="0.25">
      <c r="A93" t="s">
        <v>32</v>
      </c>
      <c r="B93" s="3">
        <v>41274</v>
      </c>
      <c r="C93" s="4">
        <v>2.4</v>
      </c>
      <c r="D93" s="4">
        <v>1155</v>
      </c>
      <c r="E93" s="36">
        <f t="shared" si="3"/>
        <v>5.1948051948051965E-3</v>
      </c>
      <c r="F93" s="36">
        <f t="shared" si="4"/>
        <v>0.70000000000000018</v>
      </c>
      <c r="G93" s="37">
        <f t="shared" si="5"/>
        <v>1</v>
      </c>
    </row>
    <row r="94" spans="1:7" x14ac:dyDescent="0.25">
      <c r="A94" t="s">
        <v>32</v>
      </c>
      <c r="B94" s="3">
        <v>41361</v>
      </c>
      <c r="C94" s="4">
        <v>2.5499999999999998</v>
      </c>
      <c r="D94" s="4">
        <v>1088</v>
      </c>
      <c r="E94" s="36">
        <f t="shared" si="3"/>
        <v>0.34283088235294112</v>
      </c>
      <c r="F94" s="36">
        <f t="shared" si="4"/>
        <v>0.49411764705882355</v>
      </c>
      <c r="G94" s="37">
        <f t="shared" si="5"/>
        <v>1</v>
      </c>
    </row>
    <row r="95" spans="1:7" x14ac:dyDescent="0.25">
      <c r="A95" t="s">
        <v>32</v>
      </c>
      <c r="B95" s="3">
        <v>41453</v>
      </c>
      <c r="C95" s="4">
        <v>4.08</v>
      </c>
      <c r="D95" s="4">
        <v>1161</v>
      </c>
      <c r="E95" s="36">
        <f t="shared" si="3"/>
        <v>0.36864771748492675</v>
      </c>
      <c r="F95" s="36">
        <f t="shared" si="4"/>
        <v>-5.1470588235294157E-2</v>
      </c>
      <c r="G95" s="37">
        <f t="shared" si="5"/>
        <v>0</v>
      </c>
    </row>
    <row r="96" spans="1:7" x14ac:dyDescent="0.25">
      <c r="A96" t="s">
        <v>32</v>
      </c>
      <c r="B96" s="3">
        <v>41547</v>
      </c>
      <c r="C96" s="4">
        <v>3.81</v>
      </c>
      <c r="D96" s="4">
        <v>1461</v>
      </c>
      <c r="E96" s="36">
        <f t="shared" si="3"/>
        <v>-4.3805612594113641E-2</v>
      </c>
      <c r="F96" s="36">
        <f t="shared" si="4"/>
        <v>5.2493438320209806E-2</v>
      </c>
      <c r="G96" s="37">
        <f t="shared" si="5"/>
        <v>0</v>
      </c>
    </row>
    <row r="97" spans="1:7" x14ac:dyDescent="0.25">
      <c r="A97" t="s">
        <v>32</v>
      </c>
      <c r="B97" s="3">
        <v>41639</v>
      </c>
      <c r="C97" s="4">
        <v>3.87</v>
      </c>
      <c r="D97" s="4">
        <v>1589</v>
      </c>
      <c r="E97" s="36">
        <f t="shared" si="3"/>
        <v>-9.3140339836375041E-2</v>
      </c>
      <c r="F97" s="36">
        <f t="shared" si="4"/>
        <v>8.2687338501292063E-2</v>
      </c>
      <c r="G97" s="37">
        <f t="shared" si="5"/>
        <v>0</v>
      </c>
    </row>
    <row r="98" spans="1:7" x14ac:dyDescent="0.25">
      <c r="A98" t="s">
        <v>32</v>
      </c>
      <c r="B98" s="3">
        <v>41729</v>
      </c>
      <c r="C98" s="4">
        <v>4.01</v>
      </c>
      <c r="D98" s="4">
        <v>1397</v>
      </c>
      <c r="E98" s="36">
        <f t="shared" si="3"/>
        <v>2.2906227630637099E-2</v>
      </c>
      <c r="F98" s="36">
        <f t="shared" si="4"/>
        <v>-0.14962593516209466</v>
      </c>
      <c r="G98" s="37">
        <f t="shared" si="5"/>
        <v>0</v>
      </c>
    </row>
    <row r="99" spans="1:7" x14ac:dyDescent="0.25">
      <c r="A99" t="s">
        <v>32</v>
      </c>
      <c r="B99" s="3">
        <v>41820</v>
      </c>
      <c r="C99" s="4">
        <v>4.1900000000000004</v>
      </c>
      <c r="D99" s="4">
        <v>1441</v>
      </c>
      <c r="E99" s="36">
        <f t="shared" si="3"/>
        <v>-0.14018043025676619</v>
      </c>
      <c r="F99" s="36">
        <f t="shared" si="4"/>
        <v>-0.36276849642004783</v>
      </c>
      <c r="G99" s="37">
        <f t="shared" si="5"/>
        <v>0</v>
      </c>
    </row>
    <row r="100" spans="1:7" x14ac:dyDescent="0.25">
      <c r="A100" t="s">
        <v>32</v>
      </c>
      <c r="B100" s="3">
        <v>41912</v>
      </c>
      <c r="C100" s="4">
        <v>3.41</v>
      </c>
      <c r="D100" s="4">
        <v>1429</v>
      </c>
      <c r="E100" s="36">
        <f t="shared" si="3"/>
        <v>-0.27921623512946114</v>
      </c>
      <c r="F100" s="36">
        <f t="shared" si="4"/>
        <v>-0.21407624633431088</v>
      </c>
      <c r="G100" s="37">
        <f t="shared" si="5"/>
        <v>0</v>
      </c>
    </row>
    <row r="101" spans="1:7" x14ac:dyDescent="0.25">
      <c r="A101" t="s">
        <v>32</v>
      </c>
      <c r="B101" s="3">
        <v>42004</v>
      </c>
      <c r="C101" s="4">
        <v>2.67</v>
      </c>
      <c r="D101" s="4">
        <v>1239</v>
      </c>
      <c r="E101" s="36">
        <f t="shared" si="3"/>
        <v>-0.23970944309927356</v>
      </c>
      <c r="F101" s="36">
        <f t="shared" si="4"/>
        <v>-0.101123595505618</v>
      </c>
      <c r="G101" s="37">
        <f t="shared" si="5"/>
        <v>0</v>
      </c>
    </row>
    <row r="102" spans="1:7" x14ac:dyDescent="0.25">
      <c r="A102" t="s">
        <v>32</v>
      </c>
      <c r="B102" s="3">
        <v>42094</v>
      </c>
      <c r="C102" s="4">
        <v>2.68</v>
      </c>
      <c r="D102" s="4">
        <v>1030</v>
      </c>
      <c r="E102" s="36">
        <f t="shared" si="3"/>
        <v>3.0097087378640808E-2</v>
      </c>
      <c r="F102" s="36">
        <f t="shared" si="4"/>
        <v>-0.35820895522388063</v>
      </c>
      <c r="G102" s="37">
        <f t="shared" si="5"/>
        <v>0</v>
      </c>
    </row>
    <row r="103" spans="1:7" x14ac:dyDescent="0.25">
      <c r="A103" t="s">
        <v>32</v>
      </c>
      <c r="B103" s="3">
        <v>42185</v>
      </c>
      <c r="C103" s="4">
        <v>2.4</v>
      </c>
      <c r="D103" s="4">
        <v>942</v>
      </c>
      <c r="E103" s="36">
        <f t="shared" si="3"/>
        <v>1.6985138004246281E-2</v>
      </c>
      <c r="F103" s="36">
        <f t="shared" si="4"/>
        <v>0.19583333333333353</v>
      </c>
      <c r="G103" s="37">
        <f t="shared" si="5"/>
        <v>0</v>
      </c>
    </row>
    <row r="104" spans="1:7" x14ac:dyDescent="0.25">
      <c r="A104" t="s">
        <v>32</v>
      </c>
      <c r="B104" s="3">
        <v>42277</v>
      </c>
      <c r="C104" s="4">
        <v>1.72</v>
      </c>
      <c r="D104" s="4">
        <v>1061</v>
      </c>
      <c r="E104" s="36">
        <f t="shared" si="3"/>
        <v>-0.21583411875589065</v>
      </c>
      <c r="F104" s="36">
        <f t="shared" si="4"/>
        <v>0.65697674418604657</v>
      </c>
      <c r="G104" s="37">
        <f t="shared" si="5"/>
        <v>1</v>
      </c>
    </row>
    <row r="105" spans="1:7" x14ac:dyDescent="0.25">
      <c r="A105" t="s">
        <v>32</v>
      </c>
      <c r="B105" s="3">
        <v>42369</v>
      </c>
      <c r="C105" s="4">
        <v>2.87</v>
      </c>
      <c r="D105" s="4">
        <v>958</v>
      </c>
      <c r="E105" s="36">
        <f t="shared" si="3"/>
        <v>7.2025052192066896E-2</v>
      </c>
      <c r="F105" s="36">
        <f t="shared" si="4"/>
        <v>0.79094076655052237</v>
      </c>
      <c r="G105" s="37">
        <f t="shared" si="5"/>
        <v>1</v>
      </c>
    </row>
    <row r="106" spans="1:7" x14ac:dyDescent="0.25">
      <c r="A106" t="s">
        <v>32</v>
      </c>
      <c r="B106" s="3">
        <v>42460</v>
      </c>
      <c r="C106" s="4">
        <v>2.85</v>
      </c>
      <c r="D106" s="4">
        <v>832</v>
      </c>
      <c r="E106" s="36">
        <f t="shared" si="3"/>
        <v>0.57091346153846145</v>
      </c>
      <c r="F106" s="36">
        <f t="shared" si="4"/>
        <v>1.4245614035087719</v>
      </c>
      <c r="G106" s="37">
        <f t="shared" si="5"/>
        <v>1</v>
      </c>
    </row>
    <row r="107" spans="1:7" x14ac:dyDescent="0.25">
      <c r="A107" t="s">
        <v>32</v>
      </c>
      <c r="B107" s="3">
        <v>42551</v>
      </c>
      <c r="C107" s="4">
        <v>5.14</v>
      </c>
      <c r="D107" s="4">
        <v>1027</v>
      </c>
      <c r="E107" s="36">
        <f t="shared" si="3"/>
        <v>0.1226874391431354</v>
      </c>
      <c r="F107" s="36">
        <f t="shared" si="4"/>
        <v>1.2062256809338523</v>
      </c>
      <c r="G107" s="37">
        <f t="shared" si="5"/>
        <v>1</v>
      </c>
    </row>
    <row r="108" spans="1:7" x14ac:dyDescent="0.25">
      <c r="A108" t="s">
        <v>32</v>
      </c>
      <c r="B108" s="3">
        <v>42643</v>
      </c>
      <c r="C108" s="4">
        <v>6.91</v>
      </c>
      <c r="D108" s="4">
        <v>1307</v>
      </c>
      <c r="E108" s="36">
        <f t="shared" si="3"/>
        <v>-9.8699311400152978E-2</v>
      </c>
      <c r="F108" s="36">
        <f t="shared" si="4"/>
        <v>1.1056439942112881</v>
      </c>
      <c r="G108" s="37">
        <f t="shared" si="5"/>
        <v>1</v>
      </c>
    </row>
    <row r="109" spans="1:7" x14ac:dyDescent="0.25">
      <c r="A109" t="s">
        <v>32</v>
      </c>
      <c r="B109" s="3">
        <v>42734</v>
      </c>
      <c r="C109" s="4">
        <v>11.34</v>
      </c>
      <c r="D109" s="4">
        <v>1153</v>
      </c>
      <c r="E109" s="36">
        <f t="shared" si="3"/>
        <v>-1.7346053772766545E-3</v>
      </c>
      <c r="F109" s="36">
        <f t="shared" si="4"/>
        <v>0.10052910052910069</v>
      </c>
      <c r="G109" s="37">
        <f t="shared" si="5"/>
        <v>0</v>
      </c>
    </row>
    <row r="110" spans="1:7" x14ac:dyDescent="0.25">
      <c r="A110" t="s">
        <v>32</v>
      </c>
      <c r="B110" s="3">
        <v>42825</v>
      </c>
      <c r="C110" s="4">
        <v>14.55</v>
      </c>
      <c r="D110" s="4">
        <v>1178</v>
      </c>
      <c r="E110" s="36">
        <f t="shared" si="3"/>
        <v>0.34465195246179969</v>
      </c>
      <c r="F110" s="36">
        <f t="shared" si="4"/>
        <v>-0.12371134020618557</v>
      </c>
      <c r="G110" s="37">
        <f t="shared" si="5"/>
        <v>0</v>
      </c>
    </row>
    <row r="111" spans="1:7" x14ac:dyDescent="0.25">
      <c r="A111" t="s">
        <v>32</v>
      </c>
      <c r="B111" s="3">
        <v>42916</v>
      </c>
      <c r="C111" s="4">
        <v>12.48</v>
      </c>
      <c r="D111" s="4">
        <v>1151</v>
      </c>
      <c r="E111" s="36">
        <f t="shared" si="3"/>
        <v>0.1642050390964378</v>
      </c>
      <c r="F111" s="36">
        <f t="shared" si="4"/>
        <v>-0.17628205128205132</v>
      </c>
      <c r="G111" s="37">
        <f t="shared" si="5"/>
        <v>0</v>
      </c>
    </row>
    <row r="112" spans="1:7" x14ac:dyDescent="0.25">
      <c r="A112" t="s">
        <v>32</v>
      </c>
      <c r="B112" s="3">
        <v>43007</v>
      </c>
      <c r="C112" s="4">
        <v>12.75</v>
      </c>
      <c r="D112" s="4">
        <v>1584</v>
      </c>
      <c r="E112" s="36">
        <f t="shared" si="3"/>
        <v>3.9772727272727293E-2</v>
      </c>
      <c r="F112" s="36">
        <f t="shared" si="4"/>
        <v>-0.21176470588235285</v>
      </c>
      <c r="G112" s="37">
        <f t="shared" si="5"/>
        <v>0</v>
      </c>
    </row>
    <row r="113" spans="1:7" x14ac:dyDescent="0.25">
      <c r="A113" t="s">
        <v>32</v>
      </c>
      <c r="B113" s="3">
        <v>43098</v>
      </c>
      <c r="C113" s="4">
        <v>10.28</v>
      </c>
      <c r="D113" s="4">
        <v>1340</v>
      </c>
      <c r="E113" s="36">
        <f t="shared" si="3"/>
        <v>0.31044776119402995</v>
      </c>
      <c r="F113" s="36">
        <f t="shared" si="4"/>
        <v>0.45817120622568108</v>
      </c>
      <c r="G113" s="37">
        <f t="shared" si="5"/>
        <v>1</v>
      </c>
    </row>
    <row r="114" spans="1:7" x14ac:dyDescent="0.25">
      <c r="A114" t="s">
        <v>32</v>
      </c>
      <c r="B114" s="3">
        <v>43188</v>
      </c>
      <c r="C114" s="4">
        <v>10.050000000000001</v>
      </c>
      <c r="D114" s="4">
        <v>1647</v>
      </c>
      <c r="E114" s="36">
        <f t="shared" si="3"/>
        <v>3.6429872495447047E-3</v>
      </c>
      <c r="F114" s="36">
        <f t="shared" si="4"/>
        <v>2.0736318407960197</v>
      </c>
      <c r="G114" s="37">
        <f t="shared" si="5"/>
        <v>1</v>
      </c>
    </row>
    <row r="115" spans="1:7" x14ac:dyDescent="0.25">
      <c r="A115" t="s">
        <v>32</v>
      </c>
      <c r="B115" s="3">
        <v>43280</v>
      </c>
      <c r="C115" s="4">
        <v>14.99</v>
      </c>
      <c r="D115" s="4">
        <v>1756</v>
      </c>
      <c r="E115" s="36">
        <f t="shared" si="3"/>
        <v>-0.19191343963553531</v>
      </c>
      <c r="F115" s="36">
        <f t="shared" si="4"/>
        <v>0.23148765843895935</v>
      </c>
      <c r="G115" s="37">
        <f t="shared" si="5"/>
        <v>1</v>
      </c>
    </row>
    <row r="116" spans="1:7" x14ac:dyDescent="0.25">
      <c r="A116" t="s">
        <v>32</v>
      </c>
      <c r="B116" s="3">
        <v>43371</v>
      </c>
      <c r="C116" s="4">
        <v>30.89</v>
      </c>
      <c r="D116" s="4">
        <v>1653</v>
      </c>
      <c r="E116" s="36"/>
      <c r="F116" s="36"/>
      <c r="G116" s="36"/>
    </row>
    <row r="117" spans="1:7" x14ac:dyDescent="0.25">
      <c r="A117" t="s">
        <v>32</v>
      </c>
      <c r="B117" s="3">
        <v>43465</v>
      </c>
      <c r="C117" s="4">
        <v>18.46</v>
      </c>
      <c r="D117" s="4">
        <v>1419</v>
      </c>
      <c r="E117" s="36"/>
      <c r="F117" s="36"/>
      <c r="G117" s="3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Data</vt:lpstr>
      <vt:lpstr>OneFactorSLR</vt:lpstr>
      <vt:lpstr>StatsData</vt:lpstr>
      <vt:lpstr>AMD</vt:lpstr>
      <vt:lpstr>BetaMonths</vt:lpstr>
      <vt:lpstr>OneFactorSLR!Lag</vt:lpstr>
      <vt:lpstr>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Jathar</dc:creator>
  <cp:lastModifiedBy>Nick Jathar</cp:lastModifiedBy>
  <dcterms:created xsi:type="dcterms:W3CDTF">2019-03-29T20:01:37Z</dcterms:created>
  <dcterms:modified xsi:type="dcterms:W3CDTF">2019-05-01T21:01:15Z</dcterms:modified>
</cp:coreProperties>
</file>