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udemy\Workshop in Probability and Statistics\"/>
    </mc:Choice>
  </mc:AlternateContent>
  <bookViews>
    <workbookView xWindow="0" yWindow="0" windowWidth="28995" windowHeight="1210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12" i="1"/>
  <c r="C57" i="1" l="1"/>
  <c r="C58" i="1" s="1"/>
  <c r="C56" i="1"/>
  <c r="G56" i="1" s="1"/>
  <c r="G55" i="1"/>
  <c r="F55" i="1"/>
  <c r="H55" i="1" s="1"/>
  <c r="I55" i="1" s="1"/>
  <c r="D55" i="1"/>
  <c r="C55" i="1"/>
  <c r="G54" i="1"/>
  <c r="H54" i="1" s="1"/>
  <c r="I54" i="1" s="1"/>
  <c r="F54" i="1"/>
  <c r="D54" i="1"/>
  <c r="G25" i="1"/>
  <c r="F25" i="1"/>
  <c r="H25" i="1" s="1"/>
  <c r="C25" i="1"/>
  <c r="D25" i="1" s="1"/>
  <c r="G24" i="1"/>
  <c r="F24" i="1"/>
  <c r="H24" i="1" s="1"/>
  <c r="I24" i="1" s="1"/>
  <c r="D24" i="1"/>
  <c r="B21" i="1"/>
  <c r="B19" i="1"/>
  <c r="E19" i="1" s="1"/>
  <c r="E17" i="1"/>
  <c r="B12" i="1"/>
  <c r="B10" i="1"/>
  <c r="B8" i="1"/>
  <c r="B6" i="1"/>
  <c r="B4" i="1"/>
  <c r="B2" i="1"/>
  <c r="I25" i="1" l="1"/>
  <c r="F58" i="1"/>
  <c r="D58" i="1"/>
  <c r="G58" i="1"/>
  <c r="C59" i="1"/>
  <c r="D57" i="1"/>
  <c r="E55" i="1"/>
  <c r="E24" i="1"/>
  <c r="C26" i="1"/>
  <c r="F57" i="1"/>
  <c r="H57" i="1" s="1"/>
  <c r="I57" i="1" s="1"/>
  <c r="G57" i="1"/>
  <c r="E54" i="1"/>
  <c r="D56" i="1"/>
  <c r="F56" i="1"/>
  <c r="H56" i="1" s="1"/>
  <c r="E56" i="1"/>
  <c r="E25" i="1"/>
  <c r="E58" i="1" l="1"/>
  <c r="C27" i="1"/>
  <c r="G26" i="1"/>
  <c r="F26" i="1"/>
  <c r="H26" i="1" s="1"/>
  <c r="D26" i="1"/>
  <c r="C60" i="1"/>
  <c r="G59" i="1"/>
  <c r="F59" i="1"/>
  <c r="H59" i="1" s="1"/>
  <c r="D59" i="1"/>
  <c r="H58" i="1"/>
  <c r="I58" i="1" s="1"/>
  <c r="I56" i="1"/>
  <c r="E59" i="1"/>
  <c r="E57" i="1"/>
  <c r="I26" i="1" l="1"/>
  <c r="E26" i="1"/>
  <c r="D27" i="1"/>
  <c r="C28" i="1"/>
  <c r="G27" i="1"/>
  <c r="F27" i="1"/>
  <c r="H27" i="1" s="1"/>
  <c r="D60" i="1"/>
  <c r="C61" i="1"/>
  <c r="F60" i="1"/>
  <c r="G60" i="1"/>
  <c r="I59" i="1"/>
  <c r="I27" i="1" l="1"/>
  <c r="F28" i="1"/>
  <c r="G28" i="1"/>
  <c r="C29" i="1"/>
  <c r="D28" i="1"/>
  <c r="H60" i="1"/>
  <c r="I60" i="1" s="1"/>
  <c r="E60" i="1"/>
  <c r="G61" i="1"/>
  <c r="F61" i="1"/>
  <c r="H61" i="1" s="1"/>
  <c r="D61" i="1"/>
  <c r="C62" i="1"/>
  <c r="E27" i="1"/>
  <c r="E61" i="1" l="1"/>
  <c r="C63" i="1"/>
  <c r="G62" i="1"/>
  <c r="D62" i="1"/>
  <c r="F62" i="1"/>
  <c r="H62" i="1" s="1"/>
  <c r="E28" i="1"/>
  <c r="I61" i="1"/>
  <c r="C30" i="1"/>
  <c r="G29" i="1"/>
  <c r="F29" i="1"/>
  <c r="H29" i="1" s="1"/>
  <c r="D29" i="1"/>
  <c r="H28" i="1"/>
  <c r="I28" i="1" s="1"/>
  <c r="E30" i="1" l="1"/>
  <c r="I62" i="1"/>
  <c r="G63" i="1"/>
  <c r="F63" i="1"/>
  <c r="D63" i="1"/>
  <c r="E63" i="1" s="1"/>
  <c r="C64" i="1"/>
  <c r="E62" i="1"/>
  <c r="F30" i="1"/>
  <c r="G30" i="1"/>
  <c r="D30" i="1"/>
  <c r="C31" i="1"/>
  <c r="I29" i="1"/>
  <c r="E29" i="1"/>
  <c r="H30" i="1" l="1"/>
  <c r="I30" i="1" s="1"/>
  <c r="C65" i="1"/>
  <c r="G64" i="1"/>
  <c r="F64" i="1"/>
  <c r="H64" i="1" s="1"/>
  <c r="D64" i="1"/>
  <c r="E64" i="1" s="1"/>
  <c r="C32" i="1"/>
  <c r="G31" i="1"/>
  <c r="F31" i="1"/>
  <c r="D31" i="1"/>
  <c r="H63" i="1"/>
  <c r="I63" i="1" s="1"/>
  <c r="D65" i="1" l="1"/>
  <c r="E65" i="1" s="1"/>
  <c r="C66" i="1"/>
  <c r="G65" i="1"/>
  <c r="F65" i="1"/>
  <c r="H65" i="1" s="1"/>
  <c r="I65" i="1" s="1"/>
  <c r="E31" i="1"/>
  <c r="I64" i="1"/>
  <c r="H31" i="1"/>
  <c r="I31" i="1" s="1"/>
  <c r="D32" i="1"/>
  <c r="E32" i="1" s="1"/>
  <c r="C33" i="1"/>
  <c r="F32" i="1"/>
  <c r="G32" i="1"/>
  <c r="F33" i="1" l="1"/>
  <c r="C34" i="1"/>
  <c r="G33" i="1"/>
  <c r="D33" i="1"/>
  <c r="E33" i="1" s="1"/>
  <c r="C67" i="1"/>
  <c r="G66" i="1"/>
  <c r="F66" i="1"/>
  <c r="D66" i="1"/>
  <c r="E66" i="1" s="1"/>
  <c r="H32" i="1"/>
  <c r="I32" i="1" s="1"/>
  <c r="H66" i="1" l="1"/>
  <c r="I66" i="1" s="1"/>
  <c r="C68" i="1"/>
  <c r="D67" i="1"/>
  <c r="E67" i="1" s="1"/>
  <c r="G67" i="1"/>
  <c r="F67" i="1"/>
  <c r="H67" i="1" s="1"/>
  <c r="I67" i="1" s="1"/>
  <c r="D34" i="1"/>
  <c r="E34" i="1" s="1"/>
  <c r="C35" i="1"/>
  <c r="G34" i="1"/>
  <c r="F34" i="1"/>
  <c r="H34" i="1" s="1"/>
  <c r="H33" i="1"/>
  <c r="I33" i="1" s="1"/>
  <c r="G35" i="1" l="1"/>
  <c r="F35" i="1"/>
  <c r="D35" i="1"/>
  <c r="E35" i="1" s="1"/>
  <c r="C36" i="1"/>
  <c r="I34" i="1"/>
  <c r="F68" i="1"/>
  <c r="G68" i="1"/>
  <c r="D68" i="1"/>
  <c r="E68" i="1" s="1"/>
  <c r="C69" i="1"/>
  <c r="C70" i="1" l="1"/>
  <c r="G69" i="1"/>
  <c r="F69" i="1"/>
  <c r="H69" i="1" s="1"/>
  <c r="D69" i="1"/>
  <c r="E69" i="1" s="1"/>
  <c r="H68" i="1"/>
  <c r="I68" i="1" s="1"/>
  <c r="C37" i="1"/>
  <c r="G36" i="1"/>
  <c r="F36" i="1"/>
  <c r="D36" i="1"/>
  <c r="E36" i="1" s="1"/>
  <c r="H35" i="1"/>
  <c r="I35" i="1" s="1"/>
  <c r="H36" i="1" l="1"/>
  <c r="I36" i="1" s="1"/>
  <c r="F37" i="1"/>
  <c r="D37" i="1"/>
  <c r="E37" i="1" s="1"/>
  <c r="C38" i="1"/>
  <c r="G37" i="1"/>
  <c r="I69" i="1"/>
  <c r="F70" i="1"/>
  <c r="H70" i="1" s="1"/>
  <c r="I70" i="1" s="1"/>
  <c r="D70" i="1"/>
  <c r="E70" i="1" s="1"/>
  <c r="G70" i="1"/>
  <c r="C71" i="1"/>
  <c r="H37" i="1" l="1"/>
  <c r="I37" i="1" s="1"/>
  <c r="C72" i="1"/>
  <c r="G71" i="1"/>
  <c r="F71" i="1"/>
  <c r="D71" i="1"/>
  <c r="E71" i="1" s="1"/>
  <c r="C39" i="1"/>
  <c r="G38" i="1"/>
  <c r="F38" i="1"/>
  <c r="H38" i="1" s="1"/>
  <c r="D38" i="1"/>
  <c r="E38" i="1" s="1"/>
  <c r="I38" i="1" l="1"/>
  <c r="D72" i="1"/>
  <c r="E72" i="1" s="1"/>
  <c r="C73" i="1"/>
  <c r="F72" i="1"/>
  <c r="G72" i="1"/>
  <c r="D39" i="1"/>
  <c r="E39" i="1" s="1"/>
  <c r="C40" i="1"/>
  <c r="G39" i="1"/>
  <c r="F39" i="1"/>
  <c r="H39" i="1" s="1"/>
  <c r="I39" i="1" s="1"/>
  <c r="H71" i="1"/>
  <c r="I71" i="1" s="1"/>
  <c r="G40" i="1" l="1"/>
  <c r="F40" i="1"/>
  <c r="H40" i="1" s="1"/>
  <c r="D40" i="1"/>
  <c r="E40" i="1" s="1"/>
  <c r="C41" i="1"/>
  <c r="H72" i="1"/>
  <c r="I72" i="1" s="1"/>
  <c r="C74" i="1"/>
  <c r="G73" i="1"/>
  <c r="F73" i="1"/>
  <c r="H73" i="1" s="1"/>
  <c r="D73" i="1"/>
  <c r="E73" i="1" s="1"/>
  <c r="I73" i="1" l="1"/>
  <c r="C42" i="1"/>
  <c r="G41" i="1"/>
  <c r="F41" i="1"/>
  <c r="H41" i="1" s="1"/>
  <c r="D41" i="1"/>
  <c r="E41" i="1" s="1"/>
  <c r="C75" i="1"/>
  <c r="G74" i="1"/>
  <c r="D74" i="1"/>
  <c r="E74" i="1" s="1"/>
  <c r="F74" i="1"/>
  <c r="H74" i="1" s="1"/>
  <c r="I74" i="1" s="1"/>
  <c r="I40" i="1"/>
  <c r="I41" i="1" l="1"/>
  <c r="F42" i="1"/>
  <c r="D42" i="1"/>
  <c r="E42" i="1" s="1"/>
  <c r="G42" i="1"/>
  <c r="C43" i="1"/>
  <c r="G75" i="1"/>
  <c r="D75" i="1"/>
  <c r="E75" i="1" s="1"/>
  <c r="F75" i="1"/>
  <c r="C76" i="1"/>
  <c r="C77" i="1" l="1"/>
  <c r="G76" i="1"/>
  <c r="F76" i="1"/>
  <c r="D76" i="1"/>
  <c r="E76" i="1" s="1"/>
  <c r="C44" i="1"/>
  <c r="G43" i="1"/>
  <c r="F43" i="1"/>
  <c r="H43" i="1" s="1"/>
  <c r="D43" i="1"/>
  <c r="E43" i="1" s="1"/>
  <c r="H42" i="1"/>
  <c r="I42" i="1" s="1"/>
  <c r="H75" i="1"/>
  <c r="I75" i="1" s="1"/>
  <c r="I43" i="1" l="1"/>
  <c r="D44" i="1"/>
  <c r="E44" i="1" s="1"/>
  <c r="C45" i="1"/>
  <c r="F44" i="1"/>
  <c r="G44" i="1"/>
  <c r="H76" i="1"/>
  <c r="I76" i="1" s="1"/>
  <c r="D77" i="1"/>
  <c r="E77" i="1" s="1"/>
  <c r="C78" i="1"/>
  <c r="G77" i="1"/>
  <c r="F77" i="1"/>
  <c r="H77" i="1" s="1"/>
  <c r="I77" i="1" l="1"/>
  <c r="G78" i="1"/>
  <c r="F78" i="1"/>
  <c r="H78" i="1" s="1"/>
  <c r="D78" i="1"/>
  <c r="E78" i="1" s="1"/>
  <c r="H44" i="1"/>
  <c r="I44" i="1" s="1"/>
  <c r="G45" i="1"/>
  <c r="C46" i="1"/>
  <c r="F45" i="1"/>
  <c r="H45" i="1" s="1"/>
  <c r="D45" i="1"/>
  <c r="E45" i="1" s="1"/>
  <c r="C47" i="1" l="1"/>
  <c r="G46" i="1"/>
  <c r="D46" i="1"/>
  <c r="E46" i="1" s="1"/>
  <c r="F46" i="1"/>
  <c r="H46" i="1" s="1"/>
  <c r="I46" i="1" s="1"/>
  <c r="I45" i="1"/>
  <c r="I78" i="1"/>
  <c r="I79" i="1" s="1"/>
  <c r="G47" i="1" l="1"/>
  <c r="D47" i="1"/>
  <c r="E47" i="1" s="1"/>
  <c r="F47" i="1"/>
  <c r="H47" i="1" s="1"/>
  <c r="I47" i="1" s="1"/>
  <c r="C48" i="1"/>
  <c r="C49" i="1" l="1"/>
  <c r="G48" i="1"/>
  <c r="F48" i="1"/>
  <c r="H48" i="1" s="1"/>
  <c r="D48" i="1"/>
  <c r="E48" i="1" s="1"/>
  <c r="I48" i="1" l="1"/>
  <c r="D49" i="1"/>
  <c r="E49" i="1" s="1"/>
  <c r="G49" i="1"/>
  <c r="F49" i="1"/>
  <c r="H49" i="1" s="1"/>
  <c r="I49" i="1" s="1"/>
  <c r="I50" i="1" s="1"/>
</calcChain>
</file>

<file path=xl/sharedStrings.xml><?xml version="1.0" encoding="utf-8"?>
<sst xmlns="http://schemas.openxmlformats.org/spreadsheetml/2006/main" count="23" uniqueCount="14">
  <si>
    <t>n</t>
  </si>
  <si>
    <t>p</t>
  </si>
  <si>
    <t>E(P(x))</t>
  </si>
  <si>
    <t>np</t>
  </si>
  <si>
    <t>Probability</t>
  </si>
  <si>
    <t>Revenue</t>
  </si>
  <si>
    <t>Loss of Reputation</t>
  </si>
  <si>
    <t>Cum Prob</t>
  </si>
  <si>
    <t>Trials</t>
  </si>
  <si>
    <t>Claimed</t>
  </si>
  <si>
    <t>Net Revenue</t>
  </si>
  <si>
    <t>Contrib</t>
  </si>
  <si>
    <t>Expected Value</t>
  </si>
  <si>
    <t>stupid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</si>
</sst>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2" borderId="1" xfId="3" applyNumberFormat="1" applyFont="1" applyFill="1" applyBorder="1"/>
    <xf numFmtId="0" fontId="0" fillId="0" borderId="0" xfId="0" applyAlignment="1">
      <alignment horizontal="right"/>
    </xf>
    <xf numFmtId="164" fontId="0" fillId="0" borderId="0" xfId="3" applyNumberFormat="1" applyFont="1" applyFill="1" applyBorder="1"/>
    <xf numFmtId="165" fontId="0" fillId="0" borderId="0" xfId="3" applyNumberFormat="1" applyFont="1" applyAlignment="1">
      <alignment horizontal="right"/>
    </xf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64" fontId="2" fillId="3" borderId="1" xfId="3" applyNumberFormat="1" applyFont="1" applyFill="1" applyBorder="1"/>
    <xf numFmtId="44" fontId="2" fillId="3" borderId="1" xfId="2" applyFont="1" applyFill="1" applyBorder="1"/>
    <xf numFmtId="9" fontId="2" fillId="4" borderId="1" xfId="3" applyNumberFormat="1" applyFont="1" applyFill="1" applyBorder="1"/>
    <xf numFmtId="0" fontId="2" fillId="3" borderId="1" xfId="0" applyFont="1" applyFill="1" applyBorder="1"/>
    <xf numFmtId="164" fontId="2" fillId="4" borderId="1" xfId="3" applyNumberFormat="1" applyFont="1" applyFill="1" applyBorder="1"/>
    <xf numFmtId="43" fontId="2" fillId="3" borderId="1" xfId="0" applyNumberFormat="1" applyFont="1" applyFill="1" applyBorder="1"/>
    <xf numFmtId="0" fontId="3" fillId="0" borderId="0" xfId="0" applyFont="1"/>
    <xf numFmtId="164" fontId="1" fillId="2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tabSelected="1" workbookViewId="0"/>
  </sheetViews>
  <sheetFormatPr defaultRowHeight="15" x14ac:dyDescent="0.25"/>
  <cols>
    <col min="4" max="5" width="10.7109375" bestFit="1" customWidth="1"/>
    <col min="6" max="6" width="12.5703125" customWidth="1"/>
    <col min="7" max="8" width="17.5703125" bestFit="1" customWidth="1"/>
    <col min="9" max="9" width="10.85546875" customWidth="1"/>
  </cols>
  <sheetData>
    <row r="1" spans="1:6" ht="15.75" thickBot="1" x14ac:dyDescent="0.3"/>
    <row r="2" spans="1:6" ht="15.75" thickBot="1" x14ac:dyDescent="0.3">
      <c r="A2" s="1">
        <v>1</v>
      </c>
      <c r="B2" s="9">
        <f>_xlfn.BINOM.DIST.RANGE(9,0.6,5,9)</f>
        <v>0.73343231999999992</v>
      </c>
    </row>
    <row r="3" spans="1:6" ht="15.75" thickBot="1" x14ac:dyDescent="0.3"/>
    <row r="4" spans="1:6" ht="15.75" thickBot="1" x14ac:dyDescent="0.3">
      <c r="A4" s="1">
        <v>2</v>
      </c>
      <c r="B4" s="9">
        <f>_xlfn.BINOM.DIST.RANGE(20,0.7,17,20)</f>
        <v>0.10708680450373098</v>
      </c>
    </row>
    <row r="5" spans="1:6" ht="15.75" thickBot="1" x14ac:dyDescent="0.3"/>
    <row r="6" spans="1:6" ht="15.75" thickBot="1" x14ac:dyDescent="0.3">
      <c r="A6" s="1">
        <v>3</v>
      </c>
      <c r="B6" s="10">
        <f>-0.4*30+18</f>
        <v>6</v>
      </c>
    </row>
    <row r="7" spans="1:6" ht="15.75" thickBot="1" x14ac:dyDescent="0.3"/>
    <row r="8" spans="1:6" ht="15.75" thickBot="1" x14ac:dyDescent="0.3">
      <c r="A8" s="1">
        <v>4</v>
      </c>
      <c r="B8" s="10">
        <f>ABS(-0.4)*2.5</f>
        <v>1</v>
      </c>
    </row>
    <row r="9" spans="1:6" ht="15.75" thickBot="1" x14ac:dyDescent="0.3"/>
    <row r="10" spans="1:6" ht="15.75" thickBot="1" x14ac:dyDescent="0.3">
      <c r="A10" s="1">
        <v>5</v>
      </c>
      <c r="B10" s="10">
        <f>(0.3-0.6)/(-0.06)</f>
        <v>5</v>
      </c>
    </row>
    <row r="11" spans="1:6" ht="15.75" thickBot="1" x14ac:dyDescent="0.3"/>
    <row r="12" spans="1:6" ht="15.75" thickBot="1" x14ac:dyDescent="0.3">
      <c r="A12" s="1">
        <v>6</v>
      </c>
      <c r="B12" s="11">
        <f>0.002*80</f>
        <v>0.16</v>
      </c>
      <c r="D12" s="2">
        <f>0.5*80*(80*0.0002)</f>
        <v>0.64</v>
      </c>
      <c r="F12" s="15" t="s">
        <v>13</v>
      </c>
    </row>
    <row r="14" spans="1:6" x14ac:dyDescent="0.25">
      <c r="A14" s="1">
        <v>7</v>
      </c>
      <c r="B14" t="s">
        <v>0</v>
      </c>
      <c r="C14">
        <v>25</v>
      </c>
    </row>
    <row r="15" spans="1:6" x14ac:dyDescent="0.25">
      <c r="B15" t="s">
        <v>1</v>
      </c>
      <c r="C15">
        <v>0.8</v>
      </c>
    </row>
    <row r="16" spans="1:6" ht="15.75" thickBot="1" x14ac:dyDescent="0.3"/>
    <row r="17" spans="1:9" ht="15.75" thickBot="1" x14ac:dyDescent="0.3">
      <c r="B17" t="s">
        <v>2</v>
      </c>
      <c r="C17" s="3" t="s">
        <v>3</v>
      </c>
      <c r="D17" s="3"/>
      <c r="E17" s="12">
        <f>C14*C15</f>
        <v>20</v>
      </c>
    </row>
    <row r="18" spans="1:9" ht="15.75" thickBot="1" x14ac:dyDescent="0.3"/>
    <row r="19" spans="1:9" ht="15.75" thickBot="1" x14ac:dyDescent="0.3">
      <c r="A19" s="1">
        <v>8</v>
      </c>
      <c r="B19" s="4">
        <f>_xlfn.BINOM.DIST.RANGE(25,0.8,22,25)</f>
        <v>0.2339932592261913</v>
      </c>
      <c r="E19" s="9">
        <f>100%-B19</f>
        <v>0.7660067407738087</v>
      </c>
    </row>
    <row r="20" spans="1:9" ht="15.75" thickBot="1" x14ac:dyDescent="0.3"/>
    <row r="21" spans="1:9" ht="15.75" thickBot="1" x14ac:dyDescent="0.3">
      <c r="A21" s="1">
        <v>9</v>
      </c>
      <c r="B21" s="13">
        <f>_xlfn.BINOM.DIST.RANGE(25,0.8,23,25)</f>
        <v>9.82252228436888E-2</v>
      </c>
      <c r="E21" s="16">
        <f>_xlfn.BINOM.DIST.RANGE(25,0.8,23, 25)/_xlfn.BINOM.DIST.RANGE(25,0.8,22,25)</f>
        <v>0.41977800201816357</v>
      </c>
    </row>
    <row r="22" spans="1:9" x14ac:dyDescent="0.25">
      <c r="A22" s="1"/>
    </row>
    <row r="23" spans="1:9" x14ac:dyDescent="0.25">
      <c r="B23" t="s">
        <v>8</v>
      </c>
      <c r="C23" t="s">
        <v>9</v>
      </c>
      <c r="D23" s="3" t="s">
        <v>4</v>
      </c>
      <c r="E23" s="3" t="s">
        <v>7</v>
      </c>
      <c r="F23" s="3" t="s">
        <v>5</v>
      </c>
      <c r="G23" s="3" t="s">
        <v>6</v>
      </c>
      <c r="H23" s="3" t="s">
        <v>10</v>
      </c>
      <c r="I23" s="3" t="s">
        <v>11</v>
      </c>
    </row>
    <row r="24" spans="1:9" x14ac:dyDescent="0.25">
      <c r="A24" s="1">
        <v>10</v>
      </c>
      <c r="B24">
        <v>25</v>
      </c>
      <c r="C24">
        <v>25</v>
      </c>
      <c r="D24" s="5">
        <f t="shared" ref="D24:D30" si="0">_xlfn.BINOM.DIST.RANGE(25,0.8, C24)</f>
        <v>3.7778931862957207E-3</v>
      </c>
      <c r="E24" s="5">
        <f>SUM(D$24:D24)</f>
        <v>3.7778931862957207E-3</v>
      </c>
      <c r="F24" s="6">
        <f>60*MIN(22,C24)</f>
        <v>1320</v>
      </c>
      <c r="G24" s="6">
        <f>-200*MAX(0,C24-22)</f>
        <v>-600</v>
      </c>
      <c r="H24" s="7">
        <f>F24+G24</f>
        <v>720</v>
      </c>
      <c r="I24" s="8">
        <f>H24*D24</f>
        <v>2.720083094132919</v>
      </c>
    </row>
    <row r="25" spans="1:9" x14ac:dyDescent="0.25">
      <c r="B25">
        <v>25</v>
      </c>
      <c r="C25">
        <f t="shared" ref="C25:C30" si="1">C24-1</f>
        <v>24</v>
      </c>
      <c r="D25" s="5">
        <f t="shared" si="0"/>
        <v>2.3611832414348253E-2</v>
      </c>
      <c r="E25" s="5">
        <f>SUM(D$24:D25)</f>
        <v>2.7389725600643972E-2</v>
      </c>
      <c r="F25" s="6">
        <f t="shared" ref="F25:F49" si="2">60*MIN(22,C25)</f>
        <v>1320</v>
      </c>
      <c r="G25" s="6">
        <f t="shared" ref="G25:G30" si="3">-200*MAX(0,C25-22)</f>
        <v>-400</v>
      </c>
      <c r="H25" s="7">
        <f t="shared" ref="H25:H49" si="4">F25+G25</f>
        <v>920</v>
      </c>
      <c r="I25" s="8">
        <f t="shared" ref="I25:I49" si="5">H25*D25</f>
        <v>21.722885821200393</v>
      </c>
    </row>
    <row r="26" spans="1:9" x14ac:dyDescent="0.25">
      <c r="B26">
        <v>25</v>
      </c>
      <c r="C26">
        <f t="shared" si="1"/>
        <v>23</v>
      </c>
      <c r="D26" s="5">
        <f t="shared" si="0"/>
        <v>7.0835497243044734E-2</v>
      </c>
      <c r="E26" s="5">
        <f>SUM(D$24:D26)</f>
        <v>9.8225222843688703E-2</v>
      </c>
      <c r="F26" s="6">
        <f t="shared" si="2"/>
        <v>1320</v>
      </c>
      <c r="G26" s="6">
        <f t="shared" si="3"/>
        <v>-200</v>
      </c>
      <c r="H26" s="7">
        <f t="shared" si="4"/>
        <v>1120</v>
      </c>
      <c r="I26" s="8">
        <f t="shared" si="5"/>
        <v>79.335756912210101</v>
      </c>
    </row>
    <row r="27" spans="1:9" x14ac:dyDescent="0.25">
      <c r="B27">
        <v>25</v>
      </c>
      <c r="C27">
        <f t="shared" si="1"/>
        <v>22</v>
      </c>
      <c r="D27" s="5">
        <f t="shared" si="0"/>
        <v>0.13576803638250229</v>
      </c>
      <c r="E27" s="5">
        <f>SUM(D$24:D27)</f>
        <v>0.23399325922619099</v>
      </c>
      <c r="F27" s="6">
        <f t="shared" si="2"/>
        <v>1320</v>
      </c>
      <c r="G27" s="6">
        <f t="shared" si="3"/>
        <v>0</v>
      </c>
      <c r="H27" s="7">
        <f t="shared" si="4"/>
        <v>1320</v>
      </c>
      <c r="I27" s="8">
        <f t="shared" si="5"/>
        <v>179.21380802490302</v>
      </c>
    </row>
    <row r="28" spans="1:9" x14ac:dyDescent="0.25">
      <c r="B28">
        <v>25</v>
      </c>
      <c r="C28">
        <f t="shared" si="1"/>
        <v>21</v>
      </c>
      <c r="D28" s="5">
        <f t="shared" si="0"/>
        <v>0.18668105002594065</v>
      </c>
      <c r="E28" s="5">
        <f>SUM(D$24:D28)</f>
        <v>0.42067430925213167</v>
      </c>
      <c r="F28" s="6">
        <f t="shared" si="2"/>
        <v>1260</v>
      </c>
      <c r="G28" s="6">
        <f t="shared" si="3"/>
        <v>0</v>
      </c>
      <c r="H28" s="7">
        <f t="shared" si="4"/>
        <v>1260</v>
      </c>
      <c r="I28" s="8">
        <f t="shared" si="5"/>
        <v>235.21812303268521</v>
      </c>
    </row>
    <row r="29" spans="1:9" x14ac:dyDescent="0.25">
      <c r="B29">
        <v>25</v>
      </c>
      <c r="C29">
        <f t="shared" si="1"/>
        <v>20</v>
      </c>
      <c r="D29" s="5">
        <f t="shared" si="0"/>
        <v>0.19601510252723769</v>
      </c>
      <c r="E29" s="5">
        <f>SUM(D$24:D29)</f>
        <v>0.61668941177936931</v>
      </c>
      <c r="F29" s="6">
        <f t="shared" si="2"/>
        <v>1200</v>
      </c>
      <c r="G29" s="6">
        <f t="shared" si="3"/>
        <v>0</v>
      </c>
      <c r="H29" s="7">
        <f t="shared" si="4"/>
        <v>1200</v>
      </c>
      <c r="I29" s="8">
        <f t="shared" si="5"/>
        <v>235.21812303268524</v>
      </c>
    </row>
    <row r="30" spans="1:9" x14ac:dyDescent="0.25">
      <c r="B30">
        <v>25</v>
      </c>
      <c r="C30">
        <f t="shared" si="1"/>
        <v>19</v>
      </c>
      <c r="D30" s="5">
        <f t="shared" si="0"/>
        <v>0.16334591877269808</v>
      </c>
      <c r="E30" s="5">
        <f>SUM(D$24:D30)</f>
        <v>0.78003533055206742</v>
      </c>
      <c r="F30" s="6">
        <f t="shared" si="2"/>
        <v>1140</v>
      </c>
      <c r="G30" s="6">
        <f t="shared" si="3"/>
        <v>0</v>
      </c>
      <c r="H30" s="7">
        <f t="shared" si="4"/>
        <v>1140</v>
      </c>
      <c r="I30" s="8">
        <f t="shared" si="5"/>
        <v>186.21434740087582</v>
      </c>
    </row>
    <row r="31" spans="1:9" x14ac:dyDescent="0.25">
      <c r="B31">
        <v>25</v>
      </c>
      <c r="C31">
        <f t="shared" ref="C31:C48" si="6">C30-1</f>
        <v>18</v>
      </c>
      <c r="D31" s="5">
        <f t="shared" ref="D31:D49" si="7">_xlfn.BINOM.DIST.RANGE(25,0.8, C31)</f>
        <v>0.11084187345290225</v>
      </c>
      <c r="E31" s="5">
        <f>SUM(D$24:D31)</f>
        <v>0.89087720400496972</v>
      </c>
      <c r="F31" s="6">
        <f t="shared" si="2"/>
        <v>1080</v>
      </c>
      <c r="G31" s="6">
        <f t="shared" ref="G31:G48" si="8">-200*MAX(0,C31-22)</f>
        <v>0</v>
      </c>
      <c r="H31" s="7">
        <f t="shared" si="4"/>
        <v>1080</v>
      </c>
      <c r="I31" s="8">
        <f t="shared" si="5"/>
        <v>119.70922332913443</v>
      </c>
    </row>
    <row r="32" spans="1:9" x14ac:dyDescent="0.25">
      <c r="B32">
        <v>25</v>
      </c>
      <c r="C32">
        <f t="shared" si="6"/>
        <v>17</v>
      </c>
      <c r="D32" s="5">
        <f t="shared" si="7"/>
        <v>6.2348553817257471E-2</v>
      </c>
      <c r="E32" s="5">
        <f>SUM(D$24:D32)</f>
        <v>0.95322575782222718</v>
      </c>
      <c r="F32" s="6">
        <f t="shared" si="2"/>
        <v>1020</v>
      </c>
      <c r="G32" s="6">
        <f t="shared" si="8"/>
        <v>0</v>
      </c>
      <c r="H32" s="7">
        <f t="shared" si="4"/>
        <v>1020</v>
      </c>
      <c r="I32" s="8">
        <f t="shared" si="5"/>
        <v>63.595524893602622</v>
      </c>
    </row>
    <row r="33" spans="2:9" x14ac:dyDescent="0.25">
      <c r="B33">
        <v>25</v>
      </c>
      <c r="C33">
        <f t="shared" si="6"/>
        <v>16</v>
      </c>
      <c r="D33" s="5">
        <f t="shared" si="7"/>
        <v>2.9442372635927132E-2</v>
      </c>
      <c r="E33" s="5">
        <f>SUM(D$24:D33)</f>
        <v>0.98266813045815427</v>
      </c>
      <c r="F33" s="6">
        <f t="shared" si="2"/>
        <v>960</v>
      </c>
      <c r="G33" s="6">
        <f t="shared" si="8"/>
        <v>0</v>
      </c>
      <c r="H33" s="7">
        <f t="shared" si="4"/>
        <v>960</v>
      </c>
      <c r="I33" s="8">
        <f t="shared" si="5"/>
        <v>28.264677730490046</v>
      </c>
    </row>
    <row r="34" spans="2:9" x14ac:dyDescent="0.25">
      <c r="B34">
        <v>25</v>
      </c>
      <c r="C34">
        <f t="shared" si="6"/>
        <v>15</v>
      </c>
      <c r="D34" s="5">
        <f t="shared" si="7"/>
        <v>1.1776949054370852E-2</v>
      </c>
      <c r="E34" s="5">
        <f>SUM(D$24:D34)</f>
        <v>0.99444507951252514</v>
      </c>
      <c r="F34" s="6">
        <f t="shared" si="2"/>
        <v>900</v>
      </c>
      <c r="G34" s="6">
        <f t="shared" si="8"/>
        <v>0</v>
      </c>
      <c r="H34" s="7">
        <f t="shared" si="4"/>
        <v>900</v>
      </c>
      <c r="I34" s="8">
        <f t="shared" si="5"/>
        <v>10.599254148933767</v>
      </c>
    </row>
    <row r="35" spans="2:9" x14ac:dyDescent="0.25">
      <c r="B35">
        <v>25</v>
      </c>
      <c r="C35">
        <f t="shared" si="6"/>
        <v>14</v>
      </c>
      <c r="D35" s="5">
        <f t="shared" si="7"/>
        <v>4.0148689958082497E-3</v>
      </c>
      <c r="E35" s="5">
        <f>SUM(D$24:D35)</f>
        <v>0.99845994850833342</v>
      </c>
      <c r="F35" s="6">
        <f t="shared" si="2"/>
        <v>840</v>
      </c>
      <c r="G35" s="6">
        <f t="shared" si="8"/>
        <v>0</v>
      </c>
      <c r="H35" s="7">
        <f t="shared" si="4"/>
        <v>840</v>
      </c>
      <c r="I35" s="8">
        <f t="shared" si="5"/>
        <v>3.3724899564789297</v>
      </c>
    </row>
    <row r="36" spans="2:9" x14ac:dyDescent="0.25">
      <c r="B36">
        <v>25</v>
      </c>
      <c r="C36">
        <f t="shared" si="6"/>
        <v>13</v>
      </c>
      <c r="D36" s="5">
        <f t="shared" si="7"/>
        <v>1.1710034571107396E-3</v>
      </c>
      <c r="E36" s="5">
        <f>SUM(D$24:D36)</f>
        <v>0.99963095196544416</v>
      </c>
      <c r="F36" s="6">
        <f t="shared" si="2"/>
        <v>780</v>
      </c>
      <c r="G36" s="6">
        <f t="shared" si="8"/>
        <v>0</v>
      </c>
      <c r="H36" s="7">
        <f t="shared" si="4"/>
        <v>780</v>
      </c>
      <c r="I36" s="8">
        <f t="shared" si="5"/>
        <v>0.91338269654637683</v>
      </c>
    </row>
    <row r="37" spans="2:9" x14ac:dyDescent="0.25">
      <c r="B37">
        <v>25</v>
      </c>
      <c r="C37">
        <f t="shared" si="6"/>
        <v>12</v>
      </c>
      <c r="D37" s="5">
        <f t="shared" si="7"/>
        <v>2.9275086427768429E-4</v>
      </c>
      <c r="E37" s="5">
        <f>SUM(D$24:D37)</f>
        <v>0.99992370282972187</v>
      </c>
      <c r="F37" s="6">
        <f t="shared" si="2"/>
        <v>720</v>
      </c>
      <c r="G37" s="6">
        <f t="shared" si="8"/>
        <v>0</v>
      </c>
      <c r="H37" s="7">
        <f t="shared" si="4"/>
        <v>720</v>
      </c>
      <c r="I37" s="8">
        <f t="shared" si="5"/>
        <v>0.21078062227993269</v>
      </c>
    </row>
    <row r="38" spans="2:9" x14ac:dyDescent="0.25">
      <c r="B38">
        <v>25</v>
      </c>
      <c r="C38">
        <f t="shared" si="6"/>
        <v>11</v>
      </c>
      <c r="D38" s="5">
        <f t="shared" si="7"/>
        <v>6.2732328059503549E-5</v>
      </c>
      <c r="E38" s="5">
        <f>SUM(D$24:D38)</f>
        <v>0.99998643515778141</v>
      </c>
      <c r="F38" s="6">
        <f t="shared" si="2"/>
        <v>660</v>
      </c>
      <c r="G38" s="6">
        <f t="shared" si="8"/>
        <v>0</v>
      </c>
      <c r="H38" s="7">
        <f t="shared" si="4"/>
        <v>660</v>
      </c>
      <c r="I38" s="8">
        <f t="shared" si="5"/>
        <v>4.1403336519272339E-2</v>
      </c>
    </row>
    <row r="39" spans="2:9" x14ac:dyDescent="0.25">
      <c r="B39">
        <v>25</v>
      </c>
      <c r="C39">
        <f t="shared" si="6"/>
        <v>10</v>
      </c>
      <c r="D39" s="5">
        <f t="shared" si="7"/>
        <v>1.1500926810909055E-5</v>
      </c>
      <c r="E39" s="5">
        <f>SUM(D$24:D39)</f>
        <v>0.99999793608459231</v>
      </c>
      <c r="F39" s="6">
        <f t="shared" si="2"/>
        <v>600</v>
      </c>
      <c r="G39" s="6">
        <f t="shared" si="8"/>
        <v>0</v>
      </c>
      <c r="H39" s="7">
        <f t="shared" si="4"/>
        <v>600</v>
      </c>
      <c r="I39" s="8">
        <f t="shared" si="5"/>
        <v>6.9005560865454327E-3</v>
      </c>
    </row>
    <row r="40" spans="2:9" x14ac:dyDescent="0.25">
      <c r="B40">
        <v>25</v>
      </c>
      <c r="C40">
        <f t="shared" si="6"/>
        <v>9</v>
      </c>
      <c r="D40" s="5">
        <f t="shared" si="7"/>
        <v>1.7970198142045326E-6</v>
      </c>
      <c r="E40" s="5">
        <f>SUM(D$24:D40)</f>
        <v>0.99999973310440649</v>
      </c>
      <c r="F40" s="6">
        <f t="shared" si="2"/>
        <v>540</v>
      </c>
      <c r="G40" s="6">
        <f t="shared" si="8"/>
        <v>0</v>
      </c>
      <c r="H40" s="7">
        <f t="shared" si="4"/>
        <v>540</v>
      </c>
      <c r="I40" s="8">
        <f t="shared" si="5"/>
        <v>9.7039069967044757E-4</v>
      </c>
    </row>
    <row r="41" spans="2:9" x14ac:dyDescent="0.25">
      <c r="B41">
        <v>25</v>
      </c>
      <c r="C41">
        <f t="shared" si="6"/>
        <v>8</v>
      </c>
      <c r="D41" s="5">
        <f t="shared" si="7"/>
        <v>2.3784085776236475E-7</v>
      </c>
      <c r="E41" s="5">
        <f>SUM(D$24:D41)</f>
        <v>0.99999997094526427</v>
      </c>
      <c r="F41" s="6">
        <f t="shared" si="2"/>
        <v>480</v>
      </c>
      <c r="G41" s="6">
        <f t="shared" si="8"/>
        <v>0</v>
      </c>
      <c r="H41" s="7">
        <f t="shared" si="4"/>
        <v>480</v>
      </c>
      <c r="I41" s="8">
        <f t="shared" si="5"/>
        <v>1.1416361172593508E-4</v>
      </c>
    </row>
    <row r="42" spans="2:9" x14ac:dyDescent="0.25">
      <c r="B42">
        <v>25</v>
      </c>
      <c r="C42">
        <f t="shared" si="6"/>
        <v>7</v>
      </c>
      <c r="D42" s="5">
        <f t="shared" si="7"/>
        <v>2.6426761973596133E-8</v>
      </c>
      <c r="E42" s="5">
        <f>SUM(D$24:D42)</f>
        <v>0.99999999737202627</v>
      </c>
      <c r="F42" s="6">
        <f t="shared" si="2"/>
        <v>420</v>
      </c>
      <c r="G42" s="6">
        <f t="shared" si="8"/>
        <v>0</v>
      </c>
      <c r="H42" s="7">
        <f t="shared" si="4"/>
        <v>420</v>
      </c>
      <c r="I42" s="8">
        <f t="shared" si="5"/>
        <v>1.1099240028910376E-5</v>
      </c>
    </row>
    <row r="43" spans="2:9" x14ac:dyDescent="0.25">
      <c r="B43">
        <v>25</v>
      </c>
      <c r="C43">
        <f t="shared" si="6"/>
        <v>6</v>
      </c>
      <c r="D43" s="5">
        <f t="shared" si="7"/>
        <v>2.4340438659891208E-9</v>
      </c>
      <c r="E43" s="5">
        <f>SUM(D$24:D43)</f>
        <v>0.99999999980607013</v>
      </c>
      <c r="F43" s="6">
        <f t="shared" si="2"/>
        <v>360</v>
      </c>
      <c r="G43" s="6">
        <f t="shared" si="8"/>
        <v>0</v>
      </c>
      <c r="H43" s="7">
        <f t="shared" si="4"/>
        <v>360</v>
      </c>
      <c r="I43" s="8">
        <f t="shared" si="5"/>
        <v>8.7625579175608354E-7</v>
      </c>
    </row>
    <row r="44" spans="2:9" x14ac:dyDescent="0.25">
      <c r="B44">
        <v>25</v>
      </c>
      <c r="C44">
        <f t="shared" si="6"/>
        <v>5</v>
      </c>
      <c r="D44" s="5">
        <f t="shared" si="7"/>
        <v>1.8255328994918348E-10</v>
      </c>
      <c r="E44" s="5">
        <f>SUM(D$24:D44)</f>
        <v>0.99999999998862343</v>
      </c>
      <c r="F44" s="6">
        <f t="shared" si="2"/>
        <v>300</v>
      </c>
      <c r="G44" s="6">
        <f t="shared" si="8"/>
        <v>0</v>
      </c>
      <c r="H44" s="7">
        <f t="shared" si="4"/>
        <v>300</v>
      </c>
      <c r="I44" s="8">
        <f t="shared" si="5"/>
        <v>5.4765986984755043E-8</v>
      </c>
    </row>
    <row r="45" spans="2:9" x14ac:dyDescent="0.25">
      <c r="B45">
        <v>25</v>
      </c>
      <c r="C45">
        <f t="shared" si="6"/>
        <v>4</v>
      </c>
      <c r="D45" s="5">
        <f t="shared" si="7"/>
        <v>1.086626725887993E-11</v>
      </c>
      <c r="E45" s="5">
        <f>SUM(D$24:D45)</f>
        <v>0.99999999999948974</v>
      </c>
      <c r="F45" s="6">
        <f t="shared" si="2"/>
        <v>240</v>
      </c>
      <c r="G45" s="6">
        <f t="shared" si="8"/>
        <v>0</v>
      </c>
      <c r="H45" s="7">
        <f t="shared" si="4"/>
        <v>240</v>
      </c>
      <c r="I45" s="8">
        <f t="shared" si="5"/>
        <v>2.6079041421311832E-9</v>
      </c>
    </row>
    <row r="46" spans="2:9" x14ac:dyDescent="0.25">
      <c r="B46">
        <v>25</v>
      </c>
      <c r="C46">
        <f t="shared" si="6"/>
        <v>3</v>
      </c>
      <c r="D46" s="5">
        <f t="shared" si="7"/>
        <v>4.9392123903999966E-13</v>
      </c>
      <c r="E46" s="5">
        <f>SUM(D$24:D46)</f>
        <v>0.99999999999998368</v>
      </c>
      <c r="F46" s="6">
        <f t="shared" si="2"/>
        <v>180</v>
      </c>
      <c r="G46" s="6">
        <f t="shared" si="8"/>
        <v>0</v>
      </c>
      <c r="H46" s="7">
        <f t="shared" si="4"/>
        <v>180</v>
      </c>
      <c r="I46" s="8">
        <f t="shared" si="5"/>
        <v>8.890582302719994E-11</v>
      </c>
    </row>
    <row r="47" spans="2:9" x14ac:dyDescent="0.25">
      <c r="B47">
        <v>25</v>
      </c>
      <c r="C47">
        <f t="shared" si="6"/>
        <v>2</v>
      </c>
      <c r="D47" s="5">
        <f t="shared" si="7"/>
        <v>1.6106127359999956E-14</v>
      </c>
      <c r="E47" s="5">
        <f>SUM(D$24:D47)</f>
        <v>0.99999999999999978</v>
      </c>
      <c r="F47" s="6">
        <f t="shared" si="2"/>
        <v>120</v>
      </c>
      <c r="G47" s="6">
        <f t="shared" si="8"/>
        <v>0</v>
      </c>
      <c r="H47" s="7">
        <f t="shared" si="4"/>
        <v>120</v>
      </c>
      <c r="I47" s="8">
        <f t="shared" si="5"/>
        <v>1.9327352831999947E-12</v>
      </c>
    </row>
    <row r="48" spans="2:9" x14ac:dyDescent="0.25">
      <c r="B48">
        <v>25</v>
      </c>
      <c r="C48">
        <f t="shared" si="6"/>
        <v>1</v>
      </c>
      <c r="D48" s="5">
        <f t="shared" si="7"/>
        <v>3.355443199999987E-16</v>
      </c>
      <c r="E48" s="5">
        <f>SUM(D$24:D48)</f>
        <v>1.0000000000000002</v>
      </c>
      <c r="F48" s="6">
        <f t="shared" si="2"/>
        <v>60</v>
      </c>
      <c r="G48" s="6">
        <f t="shared" si="8"/>
        <v>0</v>
      </c>
      <c r="H48" s="7">
        <f t="shared" si="4"/>
        <v>60</v>
      </c>
      <c r="I48" s="8">
        <f t="shared" si="5"/>
        <v>2.0132659199999924E-14</v>
      </c>
    </row>
    <row r="49" spans="2:9" ht="15.75" thickBot="1" x14ac:dyDescent="0.3">
      <c r="B49">
        <v>25</v>
      </c>
      <c r="C49">
        <f>C48-1</f>
        <v>0</v>
      </c>
      <c r="D49" s="5">
        <f t="shared" si="7"/>
        <v>3.3554431999999801E-18</v>
      </c>
      <c r="E49" s="5">
        <f>SUM(D$24:D49)</f>
        <v>1.0000000000000002</v>
      </c>
      <c r="F49" s="6">
        <f t="shared" si="2"/>
        <v>0</v>
      </c>
      <c r="G49" s="6">
        <f>-200*MAX(0,C49-22)</f>
        <v>0</v>
      </c>
      <c r="H49" s="7">
        <f t="shared" si="4"/>
        <v>0</v>
      </c>
      <c r="I49" s="8">
        <f t="shared" si="5"/>
        <v>0</v>
      </c>
    </row>
    <row r="50" spans="2:9" ht="15.75" thickBot="1" x14ac:dyDescent="0.3">
      <c r="G50" t="s">
        <v>12</v>
      </c>
      <c r="I50" s="14">
        <f>SUM(I24:I49)</f>
        <v>1166.357861176037</v>
      </c>
    </row>
    <row r="53" spans="2:9" x14ac:dyDescent="0.25">
      <c r="B53" t="s">
        <v>8</v>
      </c>
      <c r="C53" t="s">
        <v>9</v>
      </c>
      <c r="D53" s="3" t="s">
        <v>4</v>
      </c>
      <c r="E53" s="3" t="s">
        <v>7</v>
      </c>
      <c r="F53" s="3" t="s">
        <v>5</v>
      </c>
      <c r="G53" s="3" t="s">
        <v>6</v>
      </c>
      <c r="H53" s="3" t="s">
        <v>10</v>
      </c>
      <c r="I53" s="3" t="s">
        <v>11</v>
      </c>
    </row>
    <row r="54" spans="2:9" x14ac:dyDescent="0.25">
      <c r="B54">
        <v>24</v>
      </c>
      <c r="C54">
        <v>24</v>
      </c>
      <c r="D54" s="5">
        <f>_xlfn.BINOM.DIST.RANGE(24,0.8, C54)</f>
        <v>4.7223664828696501E-3</v>
      </c>
      <c r="E54" s="5">
        <f>SUM(D$54:D54)</f>
        <v>4.7223664828696501E-3</v>
      </c>
      <c r="F54" s="6">
        <f>60*MIN(22,C54)</f>
        <v>1320</v>
      </c>
      <c r="G54" s="6">
        <f>-200*MAX(0,C54-22)</f>
        <v>-400</v>
      </c>
      <c r="H54" s="7">
        <f>F54+G54</f>
        <v>920</v>
      </c>
      <c r="I54" s="8">
        <f>H54*D54</f>
        <v>4.3445771642400777</v>
      </c>
    </row>
    <row r="55" spans="2:9" x14ac:dyDescent="0.25">
      <c r="B55">
        <v>25</v>
      </c>
      <c r="C55">
        <f>C54-1</f>
        <v>23</v>
      </c>
      <c r="D55" s="5">
        <f t="shared" ref="D55:D78" si="9">_xlfn.BINOM.DIST.RANGE(24,0.8, C55)</f>
        <v>2.8334198897217902E-2</v>
      </c>
      <c r="E55" s="5">
        <f>SUM(D$54:D55)</f>
        <v>3.3056565380087555E-2</v>
      </c>
      <c r="F55" s="6">
        <f t="shared" ref="F55:F78" si="10">60*MIN(22,C55)</f>
        <v>1320</v>
      </c>
      <c r="G55" s="6">
        <f t="shared" ref="G55:G78" si="11">-200*MAX(0,C55-22)</f>
        <v>-200</v>
      </c>
      <c r="H55" s="7">
        <f t="shared" ref="H55:H78" si="12">F55+G55</f>
        <v>1120</v>
      </c>
      <c r="I55" s="8">
        <f t="shared" ref="I55:I78" si="13">H55*D55</f>
        <v>31.734302764884049</v>
      </c>
    </row>
    <row r="56" spans="2:9" x14ac:dyDescent="0.25">
      <c r="B56">
        <v>25</v>
      </c>
      <c r="C56">
        <f t="shared" ref="C56:C78" si="14">C55-1</f>
        <v>22</v>
      </c>
      <c r="D56" s="5">
        <f t="shared" si="9"/>
        <v>8.1460821829501442E-2</v>
      </c>
      <c r="E56" s="5">
        <f>SUM(D$54:D56)</f>
        <v>0.114517387209589</v>
      </c>
      <c r="F56" s="6">
        <f t="shared" si="10"/>
        <v>1320</v>
      </c>
      <c r="G56" s="6">
        <f t="shared" si="11"/>
        <v>0</v>
      </c>
      <c r="H56" s="7">
        <f t="shared" si="12"/>
        <v>1320</v>
      </c>
      <c r="I56" s="8">
        <f t="shared" si="13"/>
        <v>107.5282848149419</v>
      </c>
    </row>
    <row r="57" spans="2:9" x14ac:dyDescent="0.25">
      <c r="B57">
        <v>25</v>
      </c>
      <c r="C57">
        <f t="shared" si="14"/>
        <v>21</v>
      </c>
      <c r="D57" s="5">
        <f t="shared" si="9"/>
        <v>0.14934484002075268</v>
      </c>
      <c r="E57" s="5">
        <f>SUM(D$54:D57)</f>
        <v>0.26386222723034169</v>
      </c>
      <c r="F57" s="6">
        <f t="shared" si="10"/>
        <v>1260</v>
      </c>
      <c r="G57" s="6">
        <f t="shared" si="11"/>
        <v>0</v>
      </c>
      <c r="H57" s="7">
        <f t="shared" si="12"/>
        <v>1260</v>
      </c>
      <c r="I57" s="8">
        <f t="shared" si="13"/>
        <v>188.17449842614838</v>
      </c>
    </row>
    <row r="58" spans="2:9" x14ac:dyDescent="0.25">
      <c r="B58">
        <v>25</v>
      </c>
      <c r="C58">
        <f t="shared" si="14"/>
        <v>20</v>
      </c>
      <c r="D58" s="5">
        <f t="shared" si="9"/>
        <v>0.19601510252723778</v>
      </c>
      <c r="E58" s="5">
        <f>SUM(D$54:D58)</f>
        <v>0.45987732975757944</v>
      </c>
      <c r="F58" s="6">
        <f t="shared" si="10"/>
        <v>1200</v>
      </c>
      <c r="G58" s="6">
        <f t="shared" si="11"/>
        <v>0</v>
      </c>
      <c r="H58" s="7">
        <f t="shared" si="12"/>
        <v>1200</v>
      </c>
      <c r="I58" s="8">
        <f t="shared" si="13"/>
        <v>235.21812303268533</v>
      </c>
    </row>
    <row r="59" spans="2:9" x14ac:dyDescent="0.25">
      <c r="B59">
        <v>25</v>
      </c>
      <c r="C59">
        <f t="shared" si="14"/>
        <v>19</v>
      </c>
      <c r="D59" s="5">
        <f t="shared" si="9"/>
        <v>0.19601510252723772</v>
      </c>
      <c r="E59" s="5">
        <f>SUM(D$54:D59)</f>
        <v>0.6558924322848172</v>
      </c>
      <c r="F59" s="6">
        <f t="shared" si="10"/>
        <v>1140</v>
      </c>
      <c r="G59" s="6">
        <f t="shared" si="11"/>
        <v>0</v>
      </c>
      <c r="H59" s="7">
        <f t="shared" si="12"/>
        <v>1140</v>
      </c>
      <c r="I59" s="8">
        <f t="shared" si="13"/>
        <v>223.45721688105101</v>
      </c>
    </row>
    <row r="60" spans="2:9" x14ac:dyDescent="0.25">
      <c r="B60">
        <v>25</v>
      </c>
      <c r="C60">
        <f t="shared" si="14"/>
        <v>18</v>
      </c>
      <c r="D60" s="5">
        <f t="shared" si="9"/>
        <v>0.15517862283406311</v>
      </c>
      <c r="E60" s="5">
        <f>SUM(D$54:D60)</f>
        <v>0.81107105511888034</v>
      </c>
      <c r="F60" s="6">
        <f t="shared" si="10"/>
        <v>1080</v>
      </c>
      <c r="G60" s="6">
        <f t="shared" si="11"/>
        <v>0</v>
      </c>
      <c r="H60" s="7">
        <f t="shared" si="12"/>
        <v>1080</v>
      </c>
      <c r="I60" s="8">
        <f t="shared" si="13"/>
        <v>167.59291266078816</v>
      </c>
    </row>
    <row r="61" spans="2:9" x14ac:dyDescent="0.25">
      <c r="B61">
        <v>25</v>
      </c>
      <c r="C61">
        <f t="shared" si="14"/>
        <v>17</v>
      </c>
      <c r="D61" s="5">
        <f t="shared" si="9"/>
        <v>9.9757686107611918E-2</v>
      </c>
      <c r="E61" s="5">
        <f>SUM(D$54:D61)</f>
        <v>0.91082874122649227</v>
      </c>
      <c r="F61" s="6">
        <f t="shared" si="10"/>
        <v>1020</v>
      </c>
      <c r="G61" s="6">
        <f t="shared" si="11"/>
        <v>0</v>
      </c>
      <c r="H61" s="7">
        <f t="shared" si="12"/>
        <v>1020</v>
      </c>
      <c r="I61" s="8">
        <f t="shared" si="13"/>
        <v>101.75283982976416</v>
      </c>
    </row>
    <row r="62" spans="2:9" x14ac:dyDescent="0.25">
      <c r="B62">
        <v>25</v>
      </c>
      <c r="C62">
        <f t="shared" si="14"/>
        <v>16</v>
      </c>
      <c r="D62" s="5">
        <f t="shared" si="9"/>
        <v>5.2996270744668859E-2</v>
      </c>
      <c r="E62" s="5">
        <f>SUM(D$54:D62)</f>
        <v>0.96382501197116111</v>
      </c>
      <c r="F62" s="6">
        <f t="shared" si="10"/>
        <v>960</v>
      </c>
      <c r="G62" s="6">
        <f t="shared" si="11"/>
        <v>0</v>
      </c>
      <c r="H62" s="7">
        <f t="shared" si="12"/>
        <v>960</v>
      </c>
      <c r="I62" s="8">
        <f t="shared" si="13"/>
        <v>50.876419914882106</v>
      </c>
    </row>
    <row r="63" spans="2:9" x14ac:dyDescent="0.25">
      <c r="B63">
        <v>25</v>
      </c>
      <c r="C63">
        <f t="shared" si="14"/>
        <v>15</v>
      </c>
      <c r="D63" s="5">
        <f t="shared" si="9"/>
        <v>2.3553898108741676E-2</v>
      </c>
      <c r="E63" s="5">
        <f>SUM(D$54:D63)</f>
        <v>0.98737891007990275</v>
      </c>
      <c r="F63" s="6">
        <f t="shared" si="10"/>
        <v>900</v>
      </c>
      <c r="G63" s="6">
        <f t="shared" si="11"/>
        <v>0</v>
      </c>
      <c r="H63" s="7">
        <f t="shared" si="12"/>
        <v>900</v>
      </c>
      <c r="I63" s="8">
        <f t="shared" si="13"/>
        <v>21.198508297867509</v>
      </c>
    </row>
    <row r="64" spans="2:9" x14ac:dyDescent="0.25">
      <c r="B64">
        <v>25</v>
      </c>
      <c r="C64">
        <f t="shared" si="14"/>
        <v>14</v>
      </c>
      <c r="D64" s="5">
        <f t="shared" si="9"/>
        <v>8.8327117907781322E-3</v>
      </c>
      <c r="E64" s="5">
        <f>SUM(D$54:D64)</f>
        <v>0.99621162187068091</v>
      </c>
      <c r="F64" s="6">
        <f t="shared" si="10"/>
        <v>840</v>
      </c>
      <c r="G64" s="6">
        <f t="shared" si="11"/>
        <v>0</v>
      </c>
      <c r="H64" s="7">
        <f t="shared" si="12"/>
        <v>840</v>
      </c>
      <c r="I64" s="8">
        <f t="shared" si="13"/>
        <v>7.4194779042536307</v>
      </c>
    </row>
    <row r="65" spans="2:9" x14ac:dyDescent="0.25">
      <c r="B65">
        <v>25</v>
      </c>
      <c r="C65">
        <f t="shared" si="14"/>
        <v>13</v>
      </c>
      <c r="D65" s="5">
        <f t="shared" si="9"/>
        <v>2.8104082970657708E-3</v>
      </c>
      <c r="E65" s="5">
        <f>SUM(D$54:D65)</f>
        <v>0.99902203016774671</v>
      </c>
      <c r="F65" s="6">
        <f t="shared" si="10"/>
        <v>780</v>
      </c>
      <c r="G65" s="6">
        <f t="shared" si="11"/>
        <v>0</v>
      </c>
      <c r="H65" s="7">
        <f t="shared" si="12"/>
        <v>780</v>
      </c>
      <c r="I65" s="8">
        <f t="shared" si="13"/>
        <v>2.1921184717113014</v>
      </c>
    </row>
    <row r="66" spans="2:9" x14ac:dyDescent="0.25">
      <c r="B66">
        <v>25</v>
      </c>
      <c r="C66">
        <f t="shared" si="14"/>
        <v>12</v>
      </c>
      <c r="D66" s="5">
        <f t="shared" si="9"/>
        <v>7.6115224712197975E-4</v>
      </c>
      <c r="E66" s="5">
        <f>SUM(D$54:D66)</f>
        <v>0.99978318241486874</v>
      </c>
      <c r="F66" s="6">
        <f t="shared" si="10"/>
        <v>720</v>
      </c>
      <c r="G66" s="6">
        <f t="shared" si="11"/>
        <v>0</v>
      </c>
      <c r="H66" s="7">
        <f t="shared" si="12"/>
        <v>720</v>
      </c>
      <c r="I66" s="8">
        <f t="shared" si="13"/>
        <v>0.54802961792782545</v>
      </c>
    </row>
    <row r="67" spans="2:9" x14ac:dyDescent="0.25">
      <c r="B67">
        <v>25</v>
      </c>
      <c r="C67">
        <f t="shared" si="14"/>
        <v>11</v>
      </c>
      <c r="D67" s="5">
        <f t="shared" si="9"/>
        <v>1.756505185666101E-4</v>
      </c>
      <c r="E67" s="5">
        <f>SUM(D$54:D67)</f>
        <v>0.99995883293343535</v>
      </c>
      <c r="F67" s="6">
        <f t="shared" si="10"/>
        <v>660</v>
      </c>
      <c r="G67" s="6">
        <f t="shared" si="11"/>
        <v>0</v>
      </c>
      <c r="H67" s="7">
        <f t="shared" si="12"/>
        <v>660</v>
      </c>
      <c r="I67" s="8">
        <f t="shared" si="13"/>
        <v>0.11592934225396268</v>
      </c>
    </row>
    <row r="68" spans="2:9" x14ac:dyDescent="0.25">
      <c r="B68">
        <v>25</v>
      </c>
      <c r="C68">
        <f t="shared" si="14"/>
        <v>10</v>
      </c>
      <c r="D68" s="5">
        <f t="shared" si="9"/>
        <v>3.4502780432727011E-5</v>
      </c>
      <c r="E68" s="5">
        <f>SUM(D$54:D68)</f>
        <v>0.99999333571386806</v>
      </c>
      <c r="F68" s="6">
        <f t="shared" si="10"/>
        <v>600</v>
      </c>
      <c r="G68" s="6">
        <f t="shared" si="11"/>
        <v>0</v>
      </c>
      <c r="H68" s="7">
        <f t="shared" si="12"/>
        <v>600</v>
      </c>
      <c r="I68" s="8">
        <f t="shared" si="13"/>
        <v>2.0701668259636208E-2</v>
      </c>
    </row>
    <row r="69" spans="2:9" x14ac:dyDescent="0.25">
      <c r="B69">
        <v>25</v>
      </c>
      <c r="C69">
        <f t="shared" si="14"/>
        <v>9</v>
      </c>
      <c r="D69" s="5">
        <f t="shared" si="9"/>
        <v>5.7504634054544979E-6</v>
      </c>
      <c r="E69" s="5">
        <f>SUM(D$54:D69)</f>
        <v>0.99999908617727351</v>
      </c>
      <c r="F69" s="6">
        <f t="shared" si="10"/>
        <v>540</v>
      </c>
      <c r="G69" s="6">
        <f t="shared" si="11"/>
        <v>0</v>
      </c>
      <c r="H69" s="7">
        <f t="shared" si="12"/>
        <v>540</v>
      </c>
      <c r="I69" s="8">
        <f t="shared" si="13"/>
        <v>3.1052502389454289E-3</v>
      </c>
    </row>
    <row r="70" spans="2:9" x14ac:dyDescent="0.25">
      <c r="B70">
        <v>25</v>
      </c>
      <c r="C70">
        <f t="shared" si="14"/>
        <v>8</v>
      </c>
      <c r="D70" s="5">
        <f t="shared" si="9"/>
        <v>8.0865891639204023E-7</v>
      </c>
      <c r="E70" s="5">
        <f>SUM(D$54:D70)</f>
        <v>0.9999998948361899</v>
      </c>
      <c r="F70" s="6">
        <f t="shared" si="10"/>
        <v>480</v>
      </c>
      <c r="G70" s="6">
        <f t="shared" si="11"/>
        <v>0</v>
      </c>
      <c r="H70" s="7">
        <f t="shared" si="12"/>
        <v>480</v>
      </c>
      <c r="I70" s="8">
        <f t="shared" si="13"/>
        <v>3.8815627986817932E-4</v>
      </c>
    </row>
    <row r="71" spans="2:9" x14ac:dyDescent="0.25">
      <c r="B71">
        <v>25</v>
      </c>
      <c r="C71">
        <f t="shared" si="14"/>
        <v>7</v>
      </c>
      <c r="D71" s="5">
        <f t="shared" si="9"/>
        <v>9.5136343104945926E-8</v>
      </c>
      <c r="E71" s="5">
        <f>SUM(D$54:D71)</f>
        <v>0.99999998997253303</v>
      </c>
      <c r="F71" s="6">
        <f t="shared" si="10"/>
        <v>420</v>
      </c>
      <c r="G71" s="6">
        <f t="shared" si="11"/>
        <v>0</v>
      </c>
      <c r="H71" s="7">
        <f t="shared" si="12"/>
        <v>420</v>
      </c>
      <c r="I71" s="8">
        <f t="shared" si="13"/>
        <v>3.9957264104077289E-5</v>
      </c>
    </row>
    <row r="72" spans="2:9" x14ac:dyDescent="0.25">
      <c r="B72">
        <v>25</v>
      </c>
      <c r="C72">
        <f t="shared" si="14"/>
        <v>6</v>
      </c>
      <c r="D72" s="5">
        <f t="shared" si="9"/>
        <v>9.2493666907586059E-9</v>
      </c>
      <c r="E72" s="5">
        <f>SUM(D$54:D72)</f>
        <v>0.99999999922189975</v>
      </c>
      <c r="F72" s="6">
        <f t="shared" si="10"/>
        <v>360</v>
      </c>
      <c r="G72" s="6">
        <f t="shared" si="11"/>
        <v>0</v>
      </c>
      <c r="H72" s="7">
        <f t="shared" si="12"/>
        <v>360</v>
      </c>
      <c r="I72" s="8">
        <f t="shared" si="13"/>
        <v>3.3297720086730981E-6</v>
      </c>
    </row>
    <row r="73" spans="2:9" x14ac:dyDescent="0.25">
      <c r="B73">
        <v>25</v>
      </c>
      <c r="C73">
        <f t="shared" si="14"/>
        <v>5</v>
      </c>
      <c r="D73" s="5">
        <f t="shared" si="9"/>
        <v>7.302131597967332E-10</v>
      </c>
      <c r="E73" s="5">
        <f>SUM(D$54:D73)</f>
        <v>0.99999999995211286</v>
      </c>
      <c r="F73" s="6">
        <f t="shared" si="10"/>
        <v>300</v>
      </c>
      <c r="G73" s="6">
        <f t="shared" si="11"/>
        <v>0</v>
      </c>
      <c r="H73" s="7">
        <f t="shared" si="12"/>
        <v>300</v>
      </c>
      <c r="I73" s="8">
        <f t="shared" si="13"/>
        <v>2.1906394793901996E-7</v>
      </c>
    </row>
    <row r="74" spans="2:9" x14ac:dyDescent="0.25">
      <c r="B74">
        <v>25</v>
      </c>
      <c r="C74">
        <f t="shared" si="14"/>
        <v>4</v>
      </c>
      <c r="D74" s="5">
        <f t="shared" si="9"/>
        <v>4.5638322487295612E-11</v>
      </c>
      <c r="E74" s="5">
        <f>SUM(D$54:D74)</f>
        <v>0.99999999999775113</v>
      </c>
      <c r="F74" s="6">
        <f t="shared" si="10"/>
        <v>240</v>
      </c>
      <c r="G74" s="6">
        <f t="shared" si="11"/>
        <v>0</v>
      </c>
      <c r="H74" s="7">
        <f t="shared" si="12"/>
        <v>240</v>
      </c>
      <c r="I74" s="8">
        <f t="shared" si="13"/>
        <v>1.0953197396950947E-8</v>
      </c>
    </row>
    <row r="75" spans="2:9" x14ac:dyDescent="0.25">
      <c r="B75">
        <v>25</v>
      </c>
      <c r="C75">
        <f t="shared" si="14"/>
        <v>3</v>
      </c>
      <c r="D75" s="5">
        <f t="shared" si="9"/>
        <v>2.1732534517759833E-12</v>
      </c>
      <c r="E75" s="5">
        <f>SUM(D$54:D75)</f>
        <v>0.99999999999992439</v>
      </c>
      <c r="F75" s="6">
        <f t="shared" si="10"/>
        <v>180</v>
      </c>
      <c r="G75" s="6">
        <f t="shared" si="11"/>
        <v>0</v>
      </c>
      <c r="H75" s="7">
        <f t="shared" si="12"/>
        <v>180</v>
      </c>
      <c r="I75" s="8">
        <f t="shared" si="13"/>
        <v>3.9118562131967697E-10</v>
      </c>
    </row>
    <row r="76" spans="2:9" x14ac:dyDescent="0.25">
      <c r="B76">
        <v>25</v>
      </c>
      <c r="C76">
        <f t="shared" si="14"/>
        <v>2</v>
      </c>
      <c r="D76" s="5">
        <f t="shared" si="9"/>
        <v>7.4088185855999804E-14</v>
      </c>
      <c r="E76" s="5">
        <f>SUM(D$54:D76)</f>
        <v>0.99999999999999845</v>
      </c>
      <c r="F76" s="6">
        <f t="shared" si="10"/>
        <v>120</v>
      </c>
      <c r="G76" s="6">
        <f t="shared" si="11"/>
        <v>0</v>
      </c>
      <c r="H76" s="7">
        <f t="shared" si="12"/>
        <v>120</v>
      </c>
      <c r="I76" s="8">
        <f t="shared" si="13"/>
        <v>8.8905823027199762E-12</v>
      </c>
    </row>
    <row r="77" spans="2:9" x14ac:dyDescent="0.25">
      <c r="B77">
        <v>25</v>
      </c>
      <c r="C77">
        <f t="shared" si="14"/>
        <v>1</v>
      </c>
      <c r="D77" s="5">
        <f t="shared" si="9"/>
        <v>1.6106127359999883E-15</v>
      </c>
      <c r="E77" s="5">
        <f>SUM(D$54:D77)</f>
        <v>1</v>
      </c>
      <c r="F77" s="6">
        <f t="shared" si="10"/>
        <v>60</v>
      </c>
      <c r="G77" s="6">
        <f t="shared" si="11"/>
        <v>0</v>
      </c>
      <c r="H77" s="7">
        <f t="shared" si="12"/>
        <v>60</v>
      </c>
      <c r="I77" s="8">
        <f t="shared" si="13"/>
        <v>9.66367641599993E-14</v>
      </c>
    </row>
    <row r="78" spans="2:9" x14ac:dyDescent="0.25">
      <c r="B78">
        <v>25</v>
      </c>
      <c r="C78">
        <f t="shared" si="14"/>
        <v>0</v>
      </c>
      <c r="D78" s="5">
        <f t="shared" si="9"/>
        <v>1.6777215999999949E-17</v>
      </c>
      <c r="E78" s="5">
        <f>SUM(D$54:D78)</f>
        <v>1</v>
      </c>
      <c r="F78" s="6">
        <f t="shared" si="10"/>
        <v>0</v>
      </c>
      <c r="G78" s="6">
        <f t="shared" si="11"/>
        <v>0</v>
      </c>
      <c r="H78" s="7">
        <f t="shared" si="12"/>
        <v>0</v>
      </c>
      <c r="I78" s="8">
        <f t="shared" si="13"/>
        <v>0</v>
      </c>
    </row>
    <row r="79" spans="2:9" x14ac:dyDescent="0.25">
      <c r="G79" t="s">
        <v>12</v>
      </c>
      <c r="I79" s="8">
        <f>SUM(I54:I78)</f>
        <v>1142.1774777156306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2018-04-24T16:35:08Z</dcterms:created>
  <dcterms:modified xsi:type="dcterms:W3CDTF">2018-04-24T18:08:36Z</dcterms:modified>
</cp:coreProperties>
</file>