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orsera Business Analytics using Excel\"/>
    </mc:Choice>
  </mc:AlternateContent>
  <xr:revisionPtr revIDLastSave="0" documentId="13_ncr:1_{4BE24DB6-4A5C-429C-A7F1-538E9AB00C64}" xr6:coauthVersionLast="45" xr6:coauthVersionMax="45" xr10:uidLastSave="{00000000-0000-0000-0000-000000000000}"/>
  <bookViews>
    <workbookView xWindow="-110" yWindow="-110" windowWidth="19420" windowHeight="10420" activeTab="1" xr2:uid="{00000000-000D-0000-FFFF-FFFF00000000}"/>
  </bookViews>
  <sheets>
    <sheet name="Question" sheetId="2" r:id="rId1"/>
    <sheet name="Solution" sheetId="1" r:id="rId2"/>
    <sheet name="Two way data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5" i="1" l="1"/>
  <c r="H28" i="1"/>
  <c r="H29" i="1"/>
  <c r="H30" i="1"/>
  <c r="H36" i="1"/>
  <c r="H37" i="1"/>
  <c r="H38" i="1"/>
  <c r="D28" i="1"/>
  <c r="D29" i="1"/>
  <c r="D30" i="1"/>
  <c r="D31" i="1"/>
  <c r="H31" i="1" s="1"/>
  <c r="D32" i="1"/>
  <c r="H32" i="1" s="1"/>
  <c r="D33" i="1"/>
  <c r="H33" i="1" s="1"/>
  <c r="D34" i="1"/>
  <c r="H34" i="1" s="1"/>
  <c r="D35" i="1"/>
  <c r="H35" i="1" s="1"/>
  <c r="D36" i="1"/>
  <c r="D37" i="1"/>
  <c r="D38" i="1"/>
  <c r="D27" i="1"/>
  <c r="H27" i="1" s="1"/>
  <c r="C28" i="1"/>
  <c r="G28" i="1" s="1"/>
  <c r="C29" i="1"/>
  <c r="G29" i="1" s="1"/>
  <c r="C30" i="1"/>
  <c r="G30" i="1" s="1"/>
  <c r="C31" i="1"/>
  <c r="G31" i="1" s="1"/>
  <c r="C32" i="1"/>
  <c r="G32" i="1" s="1"/>
  <c r="C33" i="1"/>
  <c r="G33" i="1" s="1"/>
  <c r="C34" i="1"/>
  <c r="G34" i="1" s="1"/>
  <c r="C35" i="1"/>
  <c r="G35" i="1" s="1"/>
  <c r="C36" i="1"/>
  <c r="G36" i="1" s="1"/>
  <c r="C37" i="1"/>
  <c r="G37" i="1" s="1"/>
  <c r="C38" i="1"/>
  <c r="G38" i="1" s="1"/>
  <c r="C27" i="1"/>
  <c r="G27" i="1" s="1"/>
  <c r="B21" i="1"/>
  <c r="B20" i="1"/>
  <c r="B35" i="1" s="1"/>
  <c r="F35" i="1" s="1"/>
  <c r="C48" i="1"/>
  <c r="C45" i="1"/>
  <c r="C49" i="1"/>
  <c r="C50" i="1"/>
  <c r="H39" i="1" l="1"/>
  <c r="B34" i="1"/>
  <c r="F34" i="1" s="1"/>
  <c r="B33" i="1"/>
  <c r="F33" i="1" s="1"/>
  <c r="B32" i="1"/>
  <c r="F32" i="1" s="1"/>
  <c r="B37" i="1"/>
  <c r="F37" i="1" s="1"/>
  <c r="B29" i="1"/>
  <c r="F29" i="1" s="1"/>
  <c r="B27" i="1"/>
  <c r="F27" i="1" s="1"/>
  <c r="B31" i="1"/>
  <c r="F31" i="1" s="1"/>
  <c r="B38" i="1"/>
  <c r="F38" i="1" s="1"/>
  <c r="B30" i="1"/>
  <c r="F30" i="1" s="1"/>
  <c r="B36" i="1"/>
  <c r="F36" i="1" s="1"/>
  <c r="B28" i="1"/>
  <c r="F28" i="1" s="1"/>
  <c r="G39" i="1"/>
  <c r="B46" i="1"/>
  <c r="F39" i="1" l="1"/>
  <c r="B48" i="1"/>
  <c r="B49" i="1"/>
  <c r="B50" i="1" l="1"/>
  <c r="B127" i="1" s="1"/>
  <c r="G43" i="1" l="1"/>
</calcChain>
</file>

<file path=xl/sharedStrings.xml><?xml version="1.0" encoding="utf-8"?>
<sst xmlns="http://schemas.openxmlformats.org/spreadsheetml/2006/main" count="43" uniqueCount="35">
  <si>
    <t>Month</t>
  </si>
  <si>
    <t>Price</t>
  </si>
  <si>
    <t>Demand (00s)</t>
  </si>
  <si>
    <t>The 19th Hole Golf club</t>
  </si>
  <si>
    <t>Question</t>
  </si>
  <si>
    <r>
      <rPr>
        <b/>
        <i/>
        <sz val="11"/>
        <color theme="1"/>
        <rFont val="Calibri"/>
        <family val="2"/>
        <scheme val="minor"/>
      </rPr>
      <t>The 19th Hole</t>
    </r>
    <r>
      <rPr>
        <sz val="11"/>
        <color theme="1"/>
        <rFont val="Calibri"/>
        <family val="2"/>
        <scheme val="minor"/>
      </rPr>
      <t xml:space="preserve">
In this lesson, we will use trendlines in Excel to model the relationship between the demand for a product and its price. Read the problem below carefully. If you’d like, take notes and start setting up a spreadsheet model of your own. Then, watch the next video in the course to see a solution.  
</t>
    </r>
    <r>
      <rPr>
        <b/>
        <sz val="11"/>
        <color theme="1"/>
        <rFont val="Calibri"/>
        <family val="2"/>
        <scheme val="minor"/>
      </rPr>
      <t>Scenario</t>
    </r>
    <r>
      <rPr>
        <sz val="11"/>
        <color theme="1"/>
        <rFont val="Calibri"/>
        <family val="2"/>
        <scheme val="minor"/>
      </rPr>
      <t xml:space="preserve">
The 19th Hole sells golf clubs at its golf outlet stores throughout the US.  The company knows that the demand for its club varies considerably with price.  In the last year, the demand at each price level was recorded in the table below.
The company wants to estimate the relationship between demand and price and then use this estimated relationship to answer the following questions: 
1. Assuming the unit cost of producing a set of clubs is $250, and the price must be a multiple of $10, what price should the company charge to maximize its profit?
2. How does the optimal price depend on the unit cost of producing a set of clubs?
3. Is the model an accurate representation of reality?</t>
    </r>
  </si>
  <si>
    <t>Slope(m):</t>
  </si>
  <si>
    <t>Intersept(b):</t>
  </si>
  <si>
    <t>Linear Equation: y=mx+b</t>
  </si>
  <si>
    <t>Constant(a):</t>
  </si>
  <si>
    <t>Exponent(b):</t>
  </si>
  <si>
    <t>Power Function: y=ax^b</t>
  </si>
  <si>
    <t>Exponential Function: y=ae^(bx)</t>
  </si>
  <si>
    <t>Price(x)</t>
  </si>
  <si>
    <t>Linear</t>
  </si>
  <si>
    <t>Power</t>
  </si>
  <si>
    <t>Exponential</t>
  </si>
  <si>
    <t>Pridictions of demand based on models</t>
  </si>
  <si>
    <t>Absolute Percent Error</t>
  </si>
  <si>
    <t>A Way to justify our best model: Mean Absolute Percent Error(MAPE)</t>
  </si>
  <si>
    <t>Average:</t>
  </si>
  <si>
    <t>&lt;--Use model with leat value</t>
  </si>
  <si>
    <t>Model the business:</t>
  </si>
  <si>
    <t>Cost:</t>
  </si>
  <si>
    <t>per set of clubs</t>
  </si>
  <si>
    <t>Sell price</t>
  </si>
  <si>
    <t>&lt;--multiple of 10</t>
  </si>
  <si>
    <t>Actual Demand</t>
  </si>
  <si>
    <t>Demand(00s)</t>
  </si>
  <si>
    <t>Revenue</t>
  </si>
  <si>
    <t>Profit:</t>
  </si>
  <si>
    <t>Profit</t>
  </si>
  <si>
    <t>Ans: Keep the sell price at $530 to maximize profits</t>
  </si>
  <si>
    <t>Cost price per set of clubs</t>
  </si>
  <si>
    <t>Selling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</si>
</sst>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 #,##0_);_(&quot;₹&quot;\ * \(#,##0\);_(&quot;₹&quot;\ * &quot;-&quot;_);_(@_)"/>
    <numFmt numFmtId="44" formatCode="_(&quot;₹&quot;\ * #,##0.00_);_(&quot;₹&quot;\ * \(#,##0.00\);_(&quot;₹&quot;\ * &quot;-&quot;??_);_(@_)"/>
    <numFmt numFmtId="164" formatCode="_([$$-409]* #,##0.00_);_([$$-409]* \(#,##0.00\);_([$$-409]* &quot;-&quot;??_);_(@_)"/>
    <numFmt numFmtId="165" formatCode="_([$$-409]* #,##0_);_([$$-409]* \(#,##0\);_([$$-409]* &quot;-&quot;??_);_(@_)"/>
    <numFmt numFmtId="166" formatCode="0.0"/>
    <numFmt numFmtId="167"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3"/>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b/>
      <i/>
      <sz val="11"/>
      <color theme="1"/>
      <name val="Calibri"/>
      <family val="2"/>
      <scheme val="minor"/>
    </font>
    <font>
      <b/>
      <sz val="11"/>
      <color theme="0" tint="-0.249977111117893"/>
      <name val="Calibri"/>
      <family val="2"/>
      <scheme val="minor"/>
    </font>
    <font>
      <sz val="16"/>
      <color theme="1"/>
      <name val="Calibri"/>
      <family val="2"/>
      <scheme val="minor"/>
    </font>
    <font>
      <sz val="11"/>
      <color theme="0" tint="-0.14999847407452621"/>
      <name val="Calibri"/>
      <family val="2"/>
      <scheme val="minor"/>
    </font>
  </fonts>
  <fills count="9">
    <fill>
      <patternFill patternType="none"/>
    </fill>
    <fill>
      <patternFill patternType="gray125"/>
    </fill>
    <fill>
      <patternFill patternType="solid">
        <fgColor theme="9" tint="0.79998168889431442"/>
        <bgColor indexed="65"/>
      </patternFill>
    </fill>
    <fill>
      <patternFill patternType="solid">
        <fgColor theme="7" tint="0.79998168889431442"/>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79998168889431442"/>
        <bgColor indexed="64"/>
      </patternFill>
    </fill>
  </fills>
  <borders count="6">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diagonal/>
    </border>
  </borders>
  <cellStyleXfs count="7">
    <xf numFmtId="0" fontId="0" fillId="0" borderId="0"/>
    <xf numFmtId="42" fontId="1" fillId="0" borderId="0" applyFont="0" applyFill="0" applyBorder="0" applyAlignment="0" applyProtection="0"/>
    <xf numFmtId="0" fontId="1" fillId="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1" applyNumberFormat="0" applyFill="0" applyAlignment="0" applyProtection="0"/>
    <xf numFmtId="0" fontId="1" fillId="3" borderId="0" applyNumberFormat="0" applyBorder="0" applyAlignment="0" applyProtection="0"/>
  </cellStyleXfs>
  <cellXfs count="48">
    <xf numFmtId="0" fontId="0" fillId="0" borderId="0" xfId="0"/>
    <xf numFmtId="42" fontId="2" fillId="0" borderId="0" xfId="1" applyFont="1"/>
    <xf numFmtId="0" fontId="4" fillId="5" borderId="0" xfId="0" applyFont="1" applyFill="1"/>
    <xf numFmtId="165" fontId="0" fillId="0" borderId="0" xfId="0" applyNumberFormat="1"/>
    <xf numFmtId="0" fontId="0" fillId="0" borderId="2" xfId="0" applyBorder="1"/>
    <xf numFmtId="1" fontId="0" fillId="0" borderId="2" xfId="0" applyNumberFormat="1" applyBorder="1"/>
    <xf numFmtId="0" fontId="0" fillId="0" borderId="0" xfId="0" applyAlignment="1"/>
    <xf numFmtId="167" fontId="0" fillId="0" borderId="0" xfId="0" applyNumberFormat="1"/>
    <xf numFmtId="167" fontId="0" fillId="6" borderId="0" xfId="0" applyNumberFormat="1" applyFill="1"/>
    <xf numFmtId="0" fontId="0" fillId="0" borderId="0" xfId="0" applyAlignment="1">
      <alignment vertical="top" wrapText="1"/>
    </xf>
    <xf numFmtId="0" fontId="0" fillId="0" borderId="0" xfId="0" applyAlignment="1">
      <alignment vertical="top"/>
    </xf>
    <xf numFmtId="164" fontId="0" fillId="7" borderId="0" xfId="0" applyNumberFormat="1" applyFont="1" applyFill="1" applyAlignment="1">
      <alignment vertical="top"/>
    </xf>
    <xf numFmtId="164" fontId="0" fillId="0" borderId="0" xfId="0" applyNumberFormat="1" applyAlignment="1">
      <alignment vertical="top"/>
    </xf>
    <xf numFmtId="1" fontId="0" fillId="0" borderId="0" xfId="0" applyNumberFormat="1" applyAlignment="1">
      <alignment vertical="top"/>
    </xf>
    <xf numFmtId="0" fontId="2" fillId="0" borderId="0" xfId="0" applyFont="1" applyAlignment="1">
      <alignment vertical="top"/>
    </xf>
    <xf numFmtId="164" fontId="2" fillId="0" borderId="0" xfId="0" applyNumberFormat="1" applyFont="1" applyAlignment="1">
      <alignment vertical="top"/>
    </xf>
    <xf numFmtId="0" fontId="0" fillId="0" borderId="2" xfId="0" applyBorder="1" applyAlignment="1"/>
    <xf numFmtId="0" fontId="0" fillId="0" borderId="2" xfId="0" applyBorder="1" applyAlignment="1">
      <alignment horizontal="center"/>
    </xf>
    <xf numFmtId="42" fontId="5" fillId="0" borderId="2" xfId="1" applyNumberFormat="1" applyFont="1" applyBorder="1"/>
    <xf numFmtId="165" fontId="6" fillId="4" borderId="2" xfId="0" applyNumberFormat="1" applyFont="1" applyFill="1" applyBorder="1"/>
    <xf numFmtId="166" fontId="0" fillId="0" borderId="2" xfId="0" applyNumberFormat="1" applyBorder="1"/>
    <xf numFmtId="0" fontId="6" fillId="4" borderId="2" xfId="0" applyFont="1" applyFill="1" applyBorder="1"/>
    <xf numFmtId="167" fontId="0" fillId="0" borderId="2" xfId="4" applyNumberFormat="1" applyFont="1" applyBorder="1"/>
    <xf numFmtId="165" fontId="6" fillId="0" borderId="2" xfId="0" applyNumberFormat="1" applyFont="1" applyBorder="1"/>
    <xf numFmtId="0" fontId="6" fillId="0" borderId="2" xfId="0" applyFont="1" applyBorder="1"/>
    <xf numFmtId="164" fontId="0" fillId="0" borderId="0" xfId="0" applyNumberFormat="1" applyBorder="1"/>
    <xf numFmtId="164" fontId="0" fillId="7" borderId="0" xfId="0" applyNumberFormat="1" applyFill="1"/>
    <xf numFmtId="165" fontId="3" fillId="0" borderId="2" xfId="5" applyNumberFormat="1" applyBorder="1"/>
    <xf numFmtId="165" fontId="8" fillId="0" borderId="2" xfId="5" applyNumberFormat="1" applyFont="1" applyBorder="1"/>
    <xf numFmtId="165" fontId="0" fillId="0" borderId="2" xfId="0" applyNumberFormat="1" applyBorder="1" applyAlignment="1">
      <alignment horizontal="left"/>
    </xf>
    <xf numFmtId="165" fontId="0" fillId="0" borderId="2" xfId="0" applyNumberFormat="1" applyFont="1" applyBorder="1" applyAlignment="1">
      <alignment vertical="top"/>
    </xf>
    <xf numFmtId="165" fontId="0" fillId="0" borderId="2" xfId="0" applyNumberFormat="1" applyBorder="1" applyAlignment="1">
      <alignment vertical="top"/>
    </xf>
    <xf numFmtId="165" fontId="0" fillId="0" borderId="2" xfId="0" applyNumberFormat="1" applyBorder="1"/>
    <xf numFmtId="0" fontId="0" fillId="8" borderId="0" xfId="0" applyFill="1" applyAlignment="1">
      <alignment vertical="top"/>
    </xf>
    <xf numFmtId="0" fontId="0" fillId="8" borderId="0" xfId="0" applyFill="1"/>
    <xf numFmtId="164" fontId="10" fillId="0" borderId="0" xfId="3" applyNumberFormat="1" applyFont="1"/>
    <xf numFmtId="164" fontId="0" fillId="0" borderId="2" xfId="3" applyNumberFormat="1" applyFont="1" applyBorder="1"/>
    <xf numFmtId="164" fontId="0" fillId="0" borderId="3" xfId="3" applyNumberFormat="1" applyFont="1" applyBorder="1"/>
    <xf numFmtId="164" fontId="0" fillId="0" borderId="2" xfId="3" applyNumberFormat="1" applyFont="1" applyBorder="1" applyAlignment="1">
      <alignment horizontal="left"/>
    </xf>
    <xf numFmtId="164" fontId="0" fillId="0" borderId="0" xfId="3" applyNumberFormat="1" applyFont="1"/>
    <xf numFmtId="164" fontId="0" fillId="0" borderId="2" xfId="3" applyNumberFormat="1" applyFont="1" applyBorder="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4" xfId="0" applyBorder="1" applyAlignment="1">
      <alignment horizontal="center"/>
    </xf>
    <xf numFmtId="0" fontId="9" fillId="0" borderId="5" xfId="0" applyFont="1" applyBorder="1" applyAlignment="1">
      <alignment horizontal="center" vertical="center" textRotation="90"/>
    </xf>
    <xf numFmtId="0" fontId="1" fillId="2" borderId="0" xfId="2" applyAlignment="1">
      <alignment horizontal="center"/>
    </xf>
    <xf numFmtId="0" fontId="2" fillId="0" borderId="2" xfId="0" applyFont="1" applyBorder="1" applyAlignment="1">
      <alignment horizontal="center"/>
    </xf>
    <xf numFmtId="0" fontId="1" fillId="3" borderId="0" xfId="6" applyAlignment="1">
      <alignment horizontal="center"/>
    </xf>
  </cellXfs>
  <cellStyles count="7">
    <cellStyle name="20% - Accent4" xfId="6" builtinId="42"/>
    <cellStyle name="20% - Accent6" xfId="2" builtinId="50"/>
    <cellStyle name="Currency" xfId="3" builtinId="4"/>
    <cellStyle name="Currency [0]" xfId="1" builtinId="7"/>
    <cellStyle name="Heading 3" xfId="5" builtinId="18"/>
    <cellStyle name="Normal" xfId="0" builtinId="0"/>
    <cellStyle name="Percent" xfId="4" builtinId="5"/>
  </cellStyles>
  <dxfs count="16">
    <dxf>
      <numFmt numFmtId="165" formatCode="_([$$-409]* #,##0_);_([$$-409]* \(#,##0\);_([$$-409]* &quot;-&quot;??_);_(@_)"/>
    </dxf>
    <dxf>
      <font>
        <b/>
        <i val="0"/>
        <strike val="0"/>
        <condense val="0"/>
        <extend val="0"/>
        <outline val="0"/>
        <shadow val="0"/>
        <u val="none"/>
        <vertAlign val="baseline"/>
        <sz val="11"/>
        <color theme="1"/>
        <name val="Calibri"/>
        <family val="2"/>
        <scheme val="minor"/>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Price</a:t>
            </a:r>
            <a:r>
              <a:rPr lang="en-IN" baseline="0"/>
              <a:t> vs Demand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Solution!$D$4</c:f>
              <c:strCache>
                <c:ptCount val="1"/>
                <c:pt idx="0">
                  <c:v> Demand (00s)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1706517935258093"/>
                  <c:y val="-0.592310804899387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7.0718066491688533E-2"/>
                  <c:y val="-0.495979148439778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12502340332458442"/>
                  <c:y val="-0.4151651356080490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58,71,064.20x</a:t>
                    </a:r>
                    <a:r>
                      <a:rPr lang="en-US" baseline="30000"/>
                      <a:t>-1.908</a:t>
                    </a:r>
                    <a:endParaRPr lang="en-US"/>
                  </a:p>
                </c:rich>
              </c:tx>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Solution!$C$5:$C$16</c:f>
              <c:numCache>
                <c:formatCode>_([$$-409]* #,##0_);_([$$-409]* \(#,##0\);_([$$-409]* "-"??_);_(@_)</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Solution!$D$5:$D$16</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200A-440C-BA38-70999AB5EB06}"/>
            </c:ext>
          </c:extLst>
        </c:ser>
        <c:dLbls>
          <c:showLegendKey val="0"/>
          <c:showVal val="0"/>
          <c:showCatName val="0"/>
          <c:showSerName val="0"/>
          <c:showPercent val="0"/>
          <c:showBubbleSize val="0"/>
        </c:dLbls>
        <c:axId val="1200386912"/>
        <c:axId val="987200864"/>
      </c:scatterChart>
      <c:valAx>
        <c:axId val="1200386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00864"/>
        <c:crosses val="autoZero"/>
        <c:crossBetween val="midCat"/>
      </c:valAx>
      <c:valAx>
        <c:axId val="98720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Demand</a:t>
                </a:r>
                <a:r>
                  <a:rPr lang="en-IN" baseline="0"/>
                  <a:t> (00s)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3869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Solution!$G$42</c:f>
              <c:strCache>
                <c:ptCount val="1"/>
                <c:pt idx="0">
                  <c:v>Profit</c:v>
                </c:pt>
              </c:strCache>
            </c:strRef>
          </c:tx>
          <c:spPr>
            <a:ln w="19050" cap="rnd">
              <a:noFill/>
              <a:round/>
            </a:ln>
            <a:effectLst/>
          </c:spPr>
          <c:marker>
            <c:symbol val="circle"/>
            <c:size val="5"/>
            <c:spPr>
              <a:solidFill>
                <a:schemeClr val="accent1"/>
              </a:solidFill>
              <a:ln w="9525">
                <a:solidFill>
                  <a:schemeClr val="accent1"/>
                </a:solidFill>
              </a:ln>
              <a:effectLst/>
            </c:spPr>
          </c:marker>
          <c:xVal>
            <c:numRef>
              <c:f>Solution!$F$43:$F$123</c:f>
              <c:numCache>
                <c:formatCode>_([$$-409]* #,##0_);_([$$-409]* \(#,##0\);_([$$-409]* "-"??_);_(@_)</c:formatCode>
                <c:ptCount val="81"/>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pt idx="26">
                  <c:v>510</c:v>
                </c:pt>
                <c:pt idx="27">
                  <c:v>520</c:v>
                </c:pt>
                <c:pt idx="28">
                  <c:v>530</c:v>
                </c:pt>
                <c:pt idx="29">
                  <c:v>540</c:v>
                </c:pt>
                <c:pt idx="30">
                  <c:v>550</c:v>
                </c:pt>
                <c:pt idx="31">
                  <c:v>560</c:v>
                </c:pt>
                <c:pt idx="32">
                  <c:v>570</c:v>
                </c:pt>
                <c:pt idx="33">
                  <c:v>580</c:v>
                </c:pt>
                <c:pt idx="34">
                  <c:v>590</c:v>
                </c:pt>
                <c:pt idx="35">
                  <c:v>600</c:v>
                </c:pt>
                <c:pt idx="36">
                  <c:v>610</c:v>
                </c:pt>
                <c:pt idx="37">
                  <c:v>620</c:v>
                </c:pt>
                <c:pt idx="38">
                  <c:v>630</c:v>
                </c:pt>
                <c:pt idx="39">
                  <c:v>640</c:v>
                </c:pt>
                <c:pt idx="40">
                  <c:v>650</c:v>
                </c:pt>
                <c:pt idx="41">
                  <c:v>660</c:v>
                </c:pt>
                <c:pt idx="42">
                  <c:v>670</c:v>
                </c:pt>
                <c:pt idx="43">
                  <c:v>680</c:v>
                </c:pt>
                <c:pt idx="44">
                  <c:v>690</c:v>
                </c:pt>
                <c:pt idx="45">
                  <c:v>700</c:v>
                </c:pt>
                <c:pt idx="46">
                  <c:v>710</c:v>
                </c:pt>
                <c:pt idx="47">
                  <c:v>720</c:v>
                </c:pt>
                <c:pt idx="48">
                  <c:v>730</c:v>
                </c:pt>
                <c:pt idx="49">
                  <c:v>740</c:v>
                </c:pt>
                <c:pt idx="50">
                  <c:v>750</c:v>
                </c:pt>
                <c:pt idx="51">
                  <c:v>760</c:v>
                </c:pt>
                <c:pt idx="52">
                  <c:v>770</c:v>
                </c:pt>
                <c:pt idx="53">
                  <c:v>780</c:v>
                </c:pt>
                <c:pt idx="54">
                  <c:v>790</c:v>
                </c:pt>
                <c:pt idx="55">
                  <c:v>800</c:v>
                </c:pt>
                <c:pt idx="56">
                  <c:v>810</c:v>
                </c:pt>
                <c:pt idx="57">
                  <c:v>820</c:v>
                </c:pt>
                <c:pt idx="58">
                  <c:v>830</c:v>
                </c:pt>
                <c:pt idx="59">
                  <c:v>840</c:v>
                </c:pt>
                <c:pt idx="60">
                  <c:v>850</c:v>
                </c:pt>
                <c:pt idx="61">
                  <c:v>860</c:v>
                </c:pt>
                <c:pt idx="62">
                  <c:v>870</c:v>
                </c:pt>
                <c:pt idx="63">
                  <c:v>880</c:v>
                </c:pt>
                <c:pt idx="64">
                  <c:v>890</c:v>
                </c:pt>
                <c:pt idx="65">
                  <c:v>900</c:v>
                </c:pt>
                <c:pt idx="66">
                  <c:v>910</c:v>
                </c:pt>
                <c:pt idx="67">
                  <c:v>920</c:v>
                </c:pt>
                <c:pt idx="68">
                  <c:v>930</c:v>
                </c:pt>
                <c:pt idx="69">
                  <c:v>940</c:v>
                </c:pt>
                <c:pt idx="70">
                  <c:v>950</c:v>
                </c:pt>
                <c:pt idx="71">
                  <c:v>960</c:v>
                </c:pt>
                <c:pt idx="72">
                  <c:v>970</c:v>
                </c:pt>
                <c:pt idx="73">
                  <c:v>980</c:v>
                </c:pt>
                <c:pt idx="74">
                  <c:v>990</c:v>
                </c:pt>
                <c:pt idx="75">
                  <c:v>1000</c:v>
                </c:pt>
                <c:pt idx="76">
                  <c:v>1100</c:v>
                </c:pt>
                <c:pt idx="77">
                  <c:v>1200</c:v>
                </c:pt>
                <c:pt idx="78">
                  <c:v>1300</c:v>
                </c:pt>
                <c:pt idx="79">
                  <c:v>1400</c:v>
                </c:pt>
                <c:pt idx="80">
                  <c:v>1500</c:v>
                </c:pt>
              </c:numCache>
            </c:numRef>
          </c:xVal>
          <c:yVal>
            <c:numRef>
              <c:f>Solution!$G$43:$G$123</c:f>
              <c:numCache>
                <c:formatCode>_([$$-409]* #,##0_);_([$$-409]* \(#,##0\);_([$$-409]* "-"??_);_(@_)</c:formatCode>
                <c:ptCount val="81"/>
                <c:pt idx="0">
                  <c:v>955163.26238462282</c:v>
                </c:pt>
                <c:pt idx="1">
                  <c:v>144859.72842847556</c:v>
                </c:pt>
                <c:pt idx="2">
                  <c:v>269590.60184817808</c:v>
                </c:pt>
                <c:pt idx="3">
                  <c:v>377277.18719872413</c:v>
                </c:pt>
                <c:pt idx="4">
                  <c:v>470458.61526328744</c:v>
                </c:pt>
                <c:pt idx="5">
                  <c:v>551238.40185229108</c:v>
                </c:pt>
                <c:pt idx="6">
                  <c:v>621369.53021456813</c:v>
                </c:pt>
                <c:pt idx="7">
                  <c:v>682320.93416212313</c:v>
                </c:pt>
                <c:pt idx="8">
                  <c:v>735329.86392835062</c:v>
                </c:pt>
                <c:pt idx="9">
                  <c:v>781443.44106265297</c:v>
                </c:pt>
                <c:pt idx="10">
                  <c:v>821551.86522268457</c:v>
                </c:pt>
                <c:pt idx="11">
                  <c:v>856415.12424477958</c:v>
                </c:pt>
                <c:pt idx="12">
                  <c:v>886684.61116254725</c:v>
                </c:pt>
                <c:pt idx="13">
                  <c:v>912920.72098907013</c:v>
                </c:pt>
                <c:pt idx="14">
                  <c:v>935607.253438466</c:v>
                </c:pt>
                <c:pt idx="15">
                  <c:v>955163.26238462282</c:v>
                </c:pt>
                <c:pt idx="16">
                  <c:v>971952.85243747453</c:v>
                </c:pt>
                <c:pt idx="17">
                  <c:v>986293.31587235699</c:v>
                </c:pt>
                <c:pt idx="18">
                  <c:v>998461.92082203622</c:v>
                </c:pt>
                <c:pt idx="19">
                  <c:v>1008701.5979665397</c:v>
                </c:pt>
                <c:pt idx="20">
                  <c:v>1017225.7233983984</c:v>
                </c:pt>
                <c:pt idx="21">
                  <c:v>1024222.1565401531</c:v>
                </c:pt>
                <c:pt idx="22">
                  <c:v>1029856.6614397548</c:v>
                </c:pt>
                <c:pt idx="23">
                  <c:v>1034275.8155834542</c:v>
                </c:pt>
                <c:pt idx="24">
                  <c:v>1037609.4911199291</c:v>
                </c:pt>
                <c:pt idx="25">
                  <c:v>1039972.9779989794</c:v>
                </c:pt>
                <c:pt idx="26">
                  <c:v>1041468.8061629091</c:v>
                </c:pt>
                <c:pt idx="27">
                  <c:v>1042188.3139489595</c:v>
                </c:pt>
                <c:pt idx="28">
                  <c:v>1042213.0017719698</c:v>
                </c:pt>
                <c:pt idx="29">
                  <c:v>1041615.7035724644</c:v>
                </c:pt>
                <c:pt idx="30">
                  <c:v>1040461.6031350964</c:v>
                </c:pt>
                <c:pt idx="31">
                  <c:v>1038809.1179690239</c:v>
                </c:pt>
                <c:pt idx="32">
                  <c:v>1036710.669808225</c:v>
                </c:pt>
                <c:pt idx="33">
                  <c:v>1034213.3577876764</c:v>
                </c:pt>
                <c:pt idx="34">
                  <c:v>1031359.5478624469</c:v>
                </c:pt>
                <c:pt idx="35">
                  <c:v>1028187.3899667513</c:v>
                </c:pt>
                <c:pt idx="36">
                  <c:v>1024731.2726827315</c:v>
                </c:pt>
                <c:pt idx="37">
                  <c:v>1021022.2237432048</c:v>
                </c:pt>
                <c:pt idx="38">
                  <c:v>1017088.2634793159</c:v>
                </c:pt>
                <c:pt idx="39">
                  <c:v>1012954.7173026291</c:v>
                </c:pt>
                <c:pt idx="40">
                  <c:v>1008644.4924491229</c:v>
                </c:pt>
                <c:pt idx="41">
                  <c:v>1004178.3234829371</c:v>
                </c:pt>
                <c:pt idx="42">
                  <c:v>999574.99043870345</c:v>
                </c:pt>
                <c:pt idx="43">
                  <c:v>994851.51295467373</c:v>
                </c:pt>
                <c:pt idx="44">
                  <c:v>990023.32329994719</c:v>
                </c:pt>
                <c:pt idx="45">
                  <c:v>985104.42081539321</c:v>
                </c:pt>
                <c:pt idx="46">
                  <c:v>980107.50995916908</c:v>
                </c:pt>
                <c:pt idx="47">
                  <c:v>975044.1238656675</c:v>
                </c:pt>
                <c:pt idx="48">
                  <c:v>969924.73508398188</c:v>
                </c:pt>
                <c:pt idx="49">
                  <c:v>964758.8549528002</c:v>
                </c:pt>
                <c:pt idx="50">
                  <c:v>959555.12288789009</c:v>
                </c:pt>
                <c:pt idx="51">
                  <c:v>954321.38670201262</c:v>
                </c:pt>
                <c:pt idx="52">
                  <c:v>949064.7749414182</c:v>
                </c:pt>
                <c:pt idx="53">
                  <c:v>943791.76210536808</c:v>
                </c:pt>
                <c:pt idx="54">
                  <c:v>938508.22751260083</c:v>
                </c:pt>
                <c:pt idx="55">
                  <c:v>933219.50848926988</c:v>
                </c:pt>
                <c:pt idx="56">
                  <c:v>927930.44847494666</c:v>
                </c:pt>
                <c:pt idx="57">
                  <c:v>922645.44057495799</c:v>
                </c:pt>
                <c:pt idx="58">
                  <c:v>917368.46702761366</c:v>
                </c:pt>
                <c:pt idx="59">
                  <c:v>912103.13500239153</c:v>
                </c:pt>
                <c:pt idx="60">
                  <c:v>906852.70909909625</c:v>
                </c:pt>
                <c:pt idx="61">
                  <c:v>901620.14087741717</c:v>
                </c:pt>
                <c:pt idx="62">
                  <c:v>896408.09571059258</c:v>
                </c:pt>
                <c:pt idx="63">
                  <c:v>891218.97722535138</c:v>
                </c:pt>
                <c:pt idx="64">
                  <c:v>886054.94956237264</c:v>
                </c:pt>
                <c:pt idx="65">
                  <c:v>880917.95766693447</c:v>
                </c:pt>
                <c:pt idx="66">
                  <c:v>875809.74579744879</c:v>
                </c:pt>
                <c:pt idx="67">
                  <c:v>870731.87442029815</c:v>
                </c:pt>
                <c:pt idx="68">
                  <c:v>865685.73564207088</c:v>
                </c:pt>
                <c:pt idx="69">
                  <c:v>860672.56731504342</c:v>
                </c:pt>
                <c:pt idx="70">
                  <c:v>855693.46593807475</c:v>
                </c:pt>
                <c:pt idx="71">
                  <c:v>850749.39846291335</c:v>
                </c:pt>
                <c:pt idx="72">
                  <c:v>845841.21310510824</c:v>
                </c:pt>
                <c:pt idx="73">
                  <c:v>840969.6492489638</c:v>
                </c:pt>
                <c:pt idx="74">
                  <c:v>836135.34652733605</c:v>
                </c:pt>
                <c:pt idx="75">
                  <c:v>831338.85314930137</c:v>
                </c:pt>
                <c:pt idx="76">
                  <c:v>785522.26095810602</c:v>
                </c:pt>
                <c:pt idx="77">
                  <c:v>743639.76069940359</c:v>
                </c:pt>
                <c:pt idx="78">
                  <c:v>705508.4138351829</c:v>
                </c:pt>
                <c:pt idx="79">
                  <c:v>670814.37853000883</c:v>
                </c:pt>
                <c:pt idx="80">
                  <c:v>639211.68487958203</c:v>
                </c:pt>
              </c:numCache>
            </c:numRef>
          </c:yVal>
          <c:smooth val="0"/>
          <c:extLst>
            <c:ext xmlns:c16="http://schemas.microsoft.com/office/drawing/2014/chart" uri="{C3380CC4-5D6E-409C-BE32-E72D297353CC}">
              <c16:uniqueId val="{00000000-6DF4-4D2D-A218-A8458BC3D53B}"/>
            </c:ext>
          </c:extLst>
        </c:ser>
        <c:dLbls>
          <c:showLegendKey val="0"/>
          <c:showVal val="0"/>
          <c:showCatName val="0"/>
          <c:showSerName val="0"/>
          <c:showPercent val="0"/>
          <c:showBubbleSize val="0"/>
        </c:dLbls>
        <c:axId val="1924379424"/>
        <c:axId val="1196947760"/>
      </c:scatterChart>
      <c:valAx>
        <c:axId val="1924379424"/>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47760"/>
        <c:crosses val="autoZero"/>
        <c:crossBetween val="midCat"/>
      </c:valAx>
      <c:valAx>
        <c:axId val="1196947760"/>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3794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xdr:row>
      <xdr:rowOff>98425</xdr:rowOff>
    </xdr:from>
    <xdr:to>
      <xdr:col>13</xdr:col>
      <xdr:colOff>898525</xdr:colOff>
      <xdr:row>16</xdr:row>
      <xdr:rowOff>79375</xdr:rowOff>
    </xdr:to>
    <xdr:graphicFrame macro="">
      <xdr:nvGraphicFramePr>
        <xdr:cNvPr id="3" name="Chart 2">
          <a:extLst>
            <a:ext uri="{FF2B5EF4-FFF2-40B4-BE49-F238E27FC236}">
              <a16:creationId xmlns:a16="http://schemas.microsoft.com/office/drawing/2014/main" id="{81EA89FA-D07C-41DE-8EBE-FE5CB5B5D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307975</xdr:colOff>
      <xdr:row>41</xdr:row>
      <xdr:rowOff>3175</xdr:rowOff>
    </xdr:from>
    <xdr:to>
      <xdr:col>14</xdr:col>
      <xdr:colOff>85725</xdr:colOff>
      <xdr:row>55</xdr:row>
      <xdr:rowOff>168275</xdr:rowOff>
    </xdr:to>
    <xdr:graphicFrame macro="">
      <xdr:nvGraphicFramePr>
        <xdr:cNvPr id="4" name="Chart 3">
          <a:extLst>
            <a:ext uri="{FF2B5EF4-FFF2-40B4-BE49-F238E27FC236}">
              <a16:creationId xmlns:a16="http://schemas.microsoft.com/office/drawing/2014/main" id="{A42F71D0-7363-441A-A76B-737206D81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1ACDD1-8417-4B20-8382-7318337A2BB5}" name="Table1" displayName="Table1" ref="B4:D16" totalsRowShown="0" headerRowDxfId="1" headerRowCellStyle="Currency [0]">
  <tableColumns count="3">
    <tableColumn id="1" xr3:uid="{F870C943-4CBF-4C4A-98E0-E0472D62DE8A}" name="Month"/>
    <tableColumn id="2" xr3:uid="{192D43FD-0308-49A6-8FCD-46A29BBD3CF9}" name="Price" dataDxfId="0"/>
    <tableColumn id="3" xr3:uid="{87FC7103-4714-4621-B728-64831A33570D}" name="Demand (00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B69F-8872-4985-B197-A6A6EDCC046B}">
  <dimension ref="A1:J18"/>
  <sheetViews>
    <sheetView workbookViewId="0">
      <selection activeCell="L4" sqref="L4"/>
    </sheetView>
  </sheetViews>
  <sheetFormatPr defaultRowHeight="14.5" x14ac:dyDescent="0.35"/>
  <sheetData>
    <row r="1" spans="1:10" x14ac:dyDescent="0.35">
      <c r="A1" s="2" t="s">
        <v>4</v>
      </c>
    </row>
    <row r="2" spans="1:10" x14ac:dyDescent="0.35">
      <c r="A2" s="41" t="s">
        <v>5</v>
      </c>
      <c r="B2" s="42"/>
      <c r="C2" s="42"/>
      <c r="D2" s="42"/>
      <c r="E2" s="42"/>
      <c r="F2" s="42"/>
      <c r="G2" s="42"/>
      <c r="H2" s="42"/>
      <c r="I2" s="42"/>
      <c r="J2" s="42"/>
    </row>
    <row r="3" spans="1:10" x14ac:dyDescent="0.35">
      <c r="A3" s="42"/>
      <c r="B3" s="42"/>
      <c r="C3" s="42"/>
      <c r="D3" s="42"/>
      <c r="E3" s="42"/>
      <c r="F3" s="42"/>
      <c r="G3" s="42"/>
      <c r="H3" s="42"/>
      <c r="I3" s="42"/>
      <c r="J3" s="42"/>
    </row>
    <row r="4" spans="1:10" x14ac:dyDescent="0.35">
      <c r="A4" s="42"/>
      <c r="B4" s="42"/>
      <c r="C4" s="42"/>
      <c r="D4" s="42"/>
      <c r="E4" s="42"/>
      <c r="F4" s="42"/>
      <c r="G4" s="42"/>
      <c r="H4" s="42"/>
      <c r="I4" s="42"/>
      <c r="J4" s="42"/>
    </row>
    <row r="5" spans="1:10" x14ac:dyDescent="0.35">
      <c r="A5" s="42"/>
      <c r="B5" s="42"/>
      <c r="C5" s="42"/>
      <c r="D5" s="42"/>
      <c r="E5" s="42"/>
      <c r="F5" s="42"/>
      <c r="G5" s="42"/>
      <c r="H5" s="42"/>
      <c r="I5" s="42"/>
      <c r="J5" s="42"/>
    </row>
    <row r="6" spans="1:10" x14ac:dyDescent="0.35">
      <c r="A6" s="42"/>
      <c r="B6" s="42"/>
      <c r="C6" s="42"/>
      <c r="D6" s="42"/>
      <c r="E6" s="42"/>
      <c r="F6" s="42"/>
      <c r="G6" s="42"/>
      <c r="H6" s="42"/>
      <c r="I6" s="42"/>
      <c r="J6" s="42"/>
    </row>
    <row r="7" spans="1:10" x14ac:dyDescent="0.35">
      <c r="A7" s="42"/>
      <c r="B7" s="42"/>
      <c r="C7" s="42"/>
      <c r="D7" s="42"/>
      <c r="E7" s="42"/>
      <c r="F7" s="42"/>
      <c r="G7" s="42"/>
      <c r="H7" s="42"/>
      <c r="I7" s="42"/>
      <c r="J7" s="42"/>
    </row>
    <row r="8" spans="1:10" x14ac:dyDescent="0.35">
      <c r="A8" s="42"/>
      <c r="B8" s="42"/>
      <c r="C8" s="42"/>
      <c r="D8" s="42"/>
      <c r="E8" s="42"/>
      <c r="F8" s="42"/>
      <c r="G8" s="42"/>
      <c r="H8" s="42"/>
      <c r="I8" s="42"/>
      <c r="J8" s="42"/>
    </row>
    <row r="9" spans="1:10" x14ac:dyDescent="0.35">
      <c r="A9" s="42"/>
      <c r="B9" s="42"/>
      <c r="C9" s="42"/>
      <c r="D9" s="42"/>
      <c r="E9" s="42"/>
      <c r="F9" s="42"/>
      <c r="G9" s="42"/>
      <c r="H9" s="42"/>
      <c r="I9" s="42"/>
      <c r="J9" s="42"/>
    </row>
    <row r="10" spans="1:10" x14ac:dyDescent="0.35">
      <c r="A10" s="42"/>
      <c r="B10" s="42"/>
      <c r="C10" s="42"/>
      <c r="D10" s="42"/>
      <c r="E10" s="42"/>
      <c r="F10" s="42"/>
      <c r="G10" s="42"/>
      <c r="H10" s="42"/>
      <c r="I10" s="42"/>
      <c r="J10" s="42"/>
    </row>
    <row r="11" spans="1:10" x14ac:dyDescent="0.35">
      <c r="A11" s="42"/>
      <c r="B11" s="42"/>
      <c r="C11" s="42"/>
      <c r="D11" s="42"/>
      <c r="E11" s="42"/>
      <c r="F11" s="42"/>
      <c r="G11" s="42"/>
      <c r="H11" s="42"/>
      <c r="I11" s="42"/>
      <c r="J11" s="42"/>
    </row>
    <row r="12" spans="1:10" x14ac:dyDescent="0.35">
      <c r="A12" s="42"/>
      <c r="B12" s="42"/>
      <c r="C12" s="42"/>
      <c r="D12" s="42"/>
      <c r="E12" s="42"/>
      <c r="F12" s="42"/>
      <c r="G12" s="42"/>
      <c r="H12" s="42"/>
      <c r="I12" s="42"/>
      <c r="J12" s="42"/>
    </row>
    <row r="13" spans="1:10" x14ac:dyDescent="0.35">
      <c r="A13" s="42"/>
      <c r="B13" s="42"/>
      <c r="C13" s="42"/>
      <c r="D13" s="42"/>
      <c r="E13" s="42"/>
      <c r="F13" s="42"/>
      <c r="G13" s="42"/>
      <c r="H13" s="42"/>
      <c r="I13" s="42"/>
      <c r="J13" s="42"/>
    </row>
    <row r="14" spans="1:10" x14ac:dyDescent="0.35">
      <c r="A14" s="42"/>
      <c r="B14" s="42"/>
      <c r="C14" s="42"/>
      <c r="D14" s="42"/>
      <c r="E14" s="42"/>
      <c r="F14" s="42"/>
      <c r="G14" s="42"/>
      <c r="H14" s="42"/>
      <c r="I14" s="42"/>
      <c r="J14" s="42"/>
    </row>
    <row r="15" spans="1:10" x14ac:dyDescent="0.35">
      <c r="A15" s="42"/>
      <c r="B15" s="42"/>
      <c r="C15" s="42"/>
      <c r="D15" s="42"/>
      <c r="E15" s="42"/>
      <c r="F15" s="42"/>
      <c r="G15" s="42"/>
      <c r="H15" s="42"/>
      <c r="I15" s="42"/>
      <c r="J15" s="42"/>
    </row>
    <row r="16" spans="1:10" x14ac:dyDescent="0.35">
      <c r="A16" s="42"/>
      <c r="B16" s="42"/>
      <c r="C16" s="42"/>
      <c r="D16" s="42"/>
      <c r="E16" s="42"/>
      <c r="F16" s="42"/>
      <c r="G16" s="42"/>
      <c r="H16" s="42"/>
      <c r="I16" s="42"/>
      <c r="J16" s="42"/>
    </row>
    <row r="17" spans="1:10" x14ac:dyDescent="0.35">
      <c r="A17" s="42"/>
      <c r="B17" s="42"/>
      <c r="C17" s="42"/>
      <c r="D17" s="42"/>
      <c r="E17" s="42"/>
      <c r="F17" s="42"/>
      <c r="G17" s="42"/>
      <c r="H17" s="42"/>
      <c r="I17" s="42"/>
      <c r="J17" s="42"/>
    </row>
    <row r="18" spans="1:10" x14ac:dyDescent="0.35">
      <c r="A18" s="42"/>
      <c r="B18" s="42"/>
      <c r="C18" s="42"/>
      <c r="D18" s="42"/>
      <c r="E18" s="42"/>
      <c r="F18" s="42"/>
      <c r="G18" s="42"/>
      <c r="H18" s="42"/>
      <c r="I18" s="42"/>
      <c r="J18" s="42"/>
    </row>
  </sheetData>
  <mergeCells count="1">
    <mergeCell ref="A2:J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02"/>
  <sheetViews>
    <sheetView tabSelected="1" topLeftCell="A31" workbookViewId="0">
      <selection activeCell="B4" sqref="B4:D16"/>
    </sheetView>
  </sheetViews>
  <sheetFormatPr defaultRowHeight="14.5" x14ac:dyDescent="0.35"/>
  <cols>
    <col min="1" max="1" width="15.81640625" bestFit="1" customWidth="1"/>
    <col min="2" max="2" width="13.7265625" bestFit="1" customWidth="1"/>
    <col min="3" max="3" width="14.08984375" bestFit="1" customWidth="1"/>
    <col min="4" max="4" width="13.90625" bestFit="1" customWidth="1"/>
    <col min="5" max="5" width="14.7265625" bestFit="1" customWidth="1"/>
    <col min="6" max="6" width="19.81640625" bestFit="1" customWidth="1"/>
    <col min="7" max="10" width="14.7265625" bestFit="1" customWidth="1"/>
    <col min="12" max="12" width="9.81640625" customWidth="1"/>
    <col min="13" max="13" width="8.1796875" customWidth="1"/>
    <col min="14" max="14" width="15.7265625" customWidth="1"/>
  </cols>
  <sheetData>
    <row r="2" spans="2:4" x14ac:dyDescent="0.35">
      <c r="B2" s="45" t="s">
        <v>3</v>
      </c>
      <c r="C2" s="45"/>
      <c r="D2" s="45"/>
    </row>
    <row r="4" spans="2:4" x14ac:dyDescent="0.35">
      <c r="B4" s="1" t="s">
        <v>0</v>
      </c>
      <c r="C4" s="1" t="s">
        <v>1</v>
      </c>
      <c r="D4" s="1" t="s">
        <v>2</v>
      </c>
    </row>
    <row r="5" spans="2:4" x14ac:dyDescent="0.35">
      <c r="B5">
        <v>1</v>
      </c>
      <c r="C5" s="3">
        <v>450</v>
      </c>
      <c r="D5">
        <v>45</v>
      </c>
    </row>
    <row r="6" spans="2:4" x14ac:dyDescent="0.35">
      <c r="B6">
        <v>2</v>
      </c>
      <c r="C6" s="3">
        <v>300</v>
      </c>
      <c r="D6">
        <v>103</v>
      </c>
    </row>
    <row r="7" spans="2:4" x14ac:dyDescent="0.35">
      <c r="B7">
        <v>3</v>
      </c>
      <c r="C7" s="3">
        <v>440</v>
      </c>
      <c r="D7">
        <v>49</v>
      </c>
    </row>
    <row r="8" spans="2:4" x14ac:dyDescent="0.35">
      <c r="B8">
        <v>4</v>
      </c>
      <c r="C8" s="3">
        <v>360</v>
      </c>
      <c r="D8">
        <v>86</v>
      </c>
    </row>
    <row r="9" spans="2:4" x14ac:dyDescent="0.35">
      <c r="B9">
        <v>5</v>
      </c>
      <c r="C9" s="3">
        <v>290</v>
      </c>
      <c r="D9">
        <v>125</v>
      </c>
    </row>
    <row r="10" spans="2:4" x14ac:dyDescent="0.35">
      <c r="B10">
        <v>6</v>
      </c>
      <c r="C10" s="3">
        <v>450</v>
      </c>
      <c r="D10">
        <v>52</v>
      </c>
    </row>
    <row r="11" spans="2:4" x14ac:dyDescent="0.35">
      <c r="B11">
        <v>7</v>
      </c>
      <c r="C11" s="3">
        <v>340</v>
      </c>
      <c r="D11">
        <v>87</v>
      </c>
    </row>
    <row r="12" spans="2:4" x14ac:dyDescent="0.35">
      <c r="B12">
        <v>8</v>
      </c>
      <c r="C12" s="3">
        <v>370</v>
      </c>
      <c r="D12">
        <v>68</v>
      </c>
    </row>
    <row r="13" spans="2:4" x14ac:dyDescent="0.35">
      <c r="B13">
        <v>9</v>
      </c>
      <c r="C13" s="3">
        <v>500</v>
      </c>
      <c r="D13">
        <v>45</v>
      </c>
    </row>
    <row r="14" spans="2:4" x14ac:dyDescent="0.35">
      <c r="B14">
        <v>10</v>
      </c>
      <c r="C14" s="3">
        <v>490</v>
      </c>
      <c r="D14">
        <v>44</v>
      </c>
    </row>
    <row r="15" spans="2:4" x14ac:dyDescent="0.35">
      <c r="B15">
        <v>11</v>
      </c>
      <c r="C15" s="3">
        <v>430</v>
      </c>
      <c r="D15">
        <v>58</v>
      </c>
    </row>
    <row r="16" spans="2:4" x14ac:dyDescent="0.35">
      <c r="B16">
        <v>12</v>
      </c>
      <c r="C16" s="3">
        <v>390</v>
      </c>
      <c r="D16">
        <v>68</v>
      </c>
    </row>
    <row r="19" spans="1:8" x14ac:dyDescent="0.35">
      <c r="A19" s="46" t="s">
        <v>8</v>
      </c>
      <c r="B19" s="46"/>
      <c r="C19" s="46" t="s">
        <v>11</v>
      </c>
      <c r="D19" s="46"/>
      <c r="E19" s="46" t="s">
        <v>12</v>
      </c>
      <c r="F19" s="46"/>
    </row>
    <row r="20" spans="1:8" x14ac:dyDescent="0.35">
      <c r="A20" s="4" t="s">
        <v>6</v>
      </c>
      <c r="B20" s="4">
        <f>SLOPE(Table1[Demand (00s)],Table1[Price])</f>
        <v>-0.35463120457708358</v>
      </c>
      <c r="C20" s="4" t="s">
        <v>9</v>
      </c>
      <c r="D20" s="5">
        <v>5871064</v>
      </c>
      <c r="E20" s="4" t="s">
        <v>9</v>
      </c>
      <c r="F20" s="4">
        <v>466.51</v>
      </c>
    </row>
    <row r="21" spans="1:8" x14ac:dyDescent="0.35">
      <c r="A21" s="4" t="s">
        <v>7</v>
      </c>
      <c r="B21" s="4">
        <f>INTERCEPT(Table1[Demand (00s)],Table1[Price])</f>
        <v>211.31467450131436</v>
      </c>
      <c r="C21" s="4" t="s">
        <v>10</v>
      </c>
      <c r="D21" s="4">
        <v>-1.9079999999999999</v>
      </c>
      <c r="E21" s="4" t="s">
        <v>10</v>
      </c>
      <c r="F21" s="4">
        <v>-5.0000000000000001E-3</v>
      </c>
    </row>
    <row r="23" spans="1:8" x14ac:dyDescent="0.35">
      <c r="A23" s="47" t="s">
        <v>19</v>
      </c>
      <c r="B23" s="47"/>
      <c r="C23" s="47"/>
      <c r="D23" s="47"/>
      <c r="E23" s="47"/>
    </row>
    <row r="25" spans="1:8" x14ac:dyDescent="0.35">
      <c r="A25" s="16" t="s">
        <v>17</v>
      </c>
      <c r="B25" s="16"/>
      <c r="C25" s="4"/>
      <c r="D25" s="4"/>
      <c r="E25" s="17"/>
      <c r="F25" s="17" t="s">
        <v>18</v>
      </c>
      <c r="G25" s="17"/>
      <c r="H25" s="4"/>
    </row>
    <row r="26" spans="1:8" x14ac:dyDescent="0.35">
      <c r="A26" s="18" t="s">
        <v>13</v>
      </c>
      <c r="B26" s="4" t="s">
        <v>14</v>
      </c>
      <c r="C26" s="4" t="s">
        <v>15</v>
      </c>
      <c r="D26" s="4" t="s">
        <v>16</v>
      </c>
      <c r="E26" s="18" t="s">
        <v>2</v>
      </c>
      <c r="F26" s="4" t="s">
        <v>14</v>
      </c>
      <c r="G26" s="4" t="s">
        <v>15</v>
      </c>
      <c r="H26" s="4" t="s">
        <v>16</v>
      </c>
    </row>
    <row r="27" spans="1:8" x14ac:dyDescent="0.35">
      <c r="A27" s="19">
        <v>450</v>
      </c>
      <c r="B27" s="20">
        <f>$B$20*A27+$B$21</f>
        <v>51.730632441626739</v>
      </c>
      <c r="C27" s="20">
        <f>$D$20*A27^$D$21</f>
        <v>50.861286169919921</v>
      </c>
      <c r="D27" s="20">
        <f>$F$20*EXP($F$21*A27)</f>
        <v>49.169792250355329</v>
      </c>
      <c r="E27" s="21">
        <v>45</v>
      </c>
      <c r="F27" s="22">
        <f>ABS(B27-E27)/D27</f>
        <v>0.13688551717600758</v>
      </c>
      <c r="G27" s="22">
        <f>ABS(C27-E27)/E27</f>
        <v>0.13025080377599826</v>
      </c>
      <c r="H27" s="22">
        <f>ABS(D27-E27)/E27</f>
        <v>9.2662050007896193E-2</v>
      </c>
    </row>
    <row r="28" spans="1:8" x14ac:dyDescent="0.35">
      <c r="A28" s="23">
        <v>300</v>
      </c>
      <c r="B28" s="20">
        <f t="shared" ref="B28:B38" si="0">$B$20*A28+$B$21</f>
        <v>104.92531312818929</v>
      </c>
      <c r="C28" s="20">
        <f t="shared" ref="C28:C38" si="1">$D$20*A28^$D$21</f>
        <v>110.2476803704582</v>
      </c>
      <c r="D28" s="20">
        <f t="shared" ref="D28:D38" si="2">$F$20*EXP($F$21*A28)</f>
        <v>104.09245101084399</v>
      </c>
      <c r="E28" s="24">
        <v>103</v>
      </c>
      <c r="F28" s="22">
        <f t="shared" ref="F28:F38" si="3">ABS(B28-E28)/D28</f>
        <v>1.8496184012313392E-2</v>
      </c>
      <c r="G28" s="22">
        <f t="shared" ref="G28:G38" si="4">ABS(C28-E28)/E28</f>
        <v>7.0365828839399985E-2</v>
      </c>
      <c r="H28" s="22">
        <f t="shared" ref="H28:H38" si="5">ABS(D28-E28)/E28</f>
        <v>1.0606320493630948E-2</v>
      </c>
    </row>
    <row r="29" spans="1:8" x14ac:dyDescent="0.35">
      <c r="A29" s="19">
        <v>440</v>
      </c>
      <c r="B29" s="20">
        <f t="shared" si="0"/>
        <v>55.276944487397571</v>
      </c>
      <c r="C29" s="20">
        <f t="shared" si="1"/>
        <v>53.089557787712614</v>
      </c>
      <c r="D29" s="20">
        <f t="shared" si="2"/>
        <v>51.69078140761237</v>
      </c>
      <c r="E29" s="21">
        <v>49</v>
      </c>
      <c r="F29" s="22">
        <f t="shared" si="3"/>
        <v>0.12143257107878005</v>
      </c>
      <c r="G29" s="22">
        <f t="shared" si="4"/>
        <v>8.3460363014543154E-2</v>
      </c>
      <c r="H29" s="22">
        <f t="shared" si="5"/>
        <v>5.4913906277803466E-2</v>
      </c>
    </row>
    <row r="30" spans="1:8" x14ac:dyDescent="0.35">
      <c r="A30" s="23">
        <v>360</v>
      </c>
      <c r="B30" s="20">
        <f t="shared" si="0"/>
        <v>83.647440853564262</v>
      </c>
      <c r="C30" s="20">
        <f t="shared" si="1"/>
        <v>77.85592038588905</v>
      </c>
      <c r="D30" s="20">
        <f t="shared" si="2"/>
        <v>77.113584344252331</v>
      </c>
      <c r="E30" s="24">
        <v>86</v>
      </c>
      <c r="F30" s="22">
        <f t="shared" si="3"/>
        <v>3.0507713607674961E-2</v>
      </c>
      <c r="G30" s="22">
        <f t="shared" si="4"/>
        <v>9.4698600164080812E-2</v>
      </c>
      <c r="H30" s="22">
        <f t="shared" si="5"/>
        <v>0.10333041460171709</v>
      </c>
    </row>
    <row r="31" spans="1:8" x14ac:dyDescent="0.35">
      <c r="A31" s="19">
        <v>290</v>
      </c>
      <c r="B31" s="20">
        <f t="shared" si="0"/>
        <v>108.47162517396012</v>
      </c>
      <c r="C31" s="20">
        <f t="shared" si="1"/>
        <v>117.61465381582187</v>
      </c>
      <c r="D31" s="20">
        <f t="shared" si="2"/>
        <v>109.42938509863754</v>
      </c>
      <c r="E31" s="21">
        <v>125</v>
      </c>
      <c r="F31" s="22">
        <f t="shared" si="3"/>
        <v>0.15104146670605451</v>
      </c>
      <c r="G31" s="22">
        <f t="shared" si="4"/>
        <v>5.9082769473425063E-2</v>
      </c>
      <c r="H31" s="22">
        <f t="shared" si="5"/>
        <v>0.12456491921089968</v>
      </c>
    </row>
    <row r="32" spans="1:8" x14ac:dyDescent="0.35">
      <c r="A32" s="23">
        <v>450</v>
      </c>
      <c r="B32" s="20">
        <f t="shared" si="0"/>
        <v>51.730632441626739</v>
      </c>
      <c r="C32" s="20">
        <f t="shared" si="1"/>
        <v>50.861286169919921</v>
      </c>
      <c r="D32" s="20">
        <f t="shared" si="2"/>
        <v>49.169792250355329</v>
      </c>
      <c r="E32" s="24">
        <v>52</v>
      </c>
      <c r="F32" s="22">
        <f t="shared" si="3"/>
        <v>5.4783139412453935E-3</v>
      </c>
      <c r="G32" s="22">
        <f t="shared" si="4"/>
        <v>2.1898342886155355E-2</v>
      </c>
      <c r="H32" s="22">
        <f t="shared" si="5"/>
        <v>5.4427072108551369E-2</v>
      </c>
    </row>
    <row r="33" spans="1:10" x14ac:dyDescent="0.35">
      <c r="A33" s="19">
        <v>340</v>
      </c>
      <c r="B33" s="20">
        <f t="shared" si="0"/>
        <v>90.740064945105942</v>
      </c>
      <c r="C33" s="20">
        <f t="shared" si="1"/>
        <v>86.827049006961417</v>
      </c>
      <c r="D33" s="20">
        <f t="shared" si="2"/>
        <v>85.223690805841244</v>
      </c>
      <c r="E33" s="21">
        <v>87</v>
      </c>
      <c r="F33" s="22">
        <f t="shared" si="3"/>
        <v>4.3885273094152334E-2</v>
      </c>
      <c r="G33" s="22">
        <f t="shared" si="4"/>
        <v>1.9879424487193459E-3</v>
      </c>
      <c r="H33" s="22">
        <f t="shared" si="5"/>
        <v>2.0417347059296046E-2</v>
      </c>
    </row>
    <row r="34" spans="1:10" x14ac:dyDescent="0.35">
      <c r="A34" s="23">
        <v>370</v>
      </c>
      <c r="B34" s="20">
        <f t="shared" si="0"/>
        <v>80.10112880779343</v>
      </c>
      <c r="C34" s="20">
        <f t="shared" si="1"/>
        <v>73.890384263545585</v>
      </c>
      <c r="D34" s="20">
        <f t="shared" si="2"/>
        <v>73.352710456970414</v>
      </c>
      <c r="E34" s="24">
        <v>68</v>
      </c>
      <c r="F34" s="22">
        <f t="shared" si="3"/>
        <v>0.16497180175628409</v>
      </c>
      <c r="G34" s="22">
        <f t="shared" si="4"/>
        <v>8.6623297993317416E-2</v>
      </c>
      <c r="H34" s="22">
        <f t="shared" si="5"/>
        <v>7.8716330249564911E-2</v>
      </c>
    </row>
    <row r="35" spans="1:10" x14ac:dyDescent="0.35">
      <c r="A35" s="19">
        <v>500</v>
      </c>
      <c r="B35" s="20">
        <f t="shared" si="0"/>
        <v>33.999072212772575</v>
      </c>
      <c r="C35" s="20">
        <f t="shared" si="1"/>
        <v>41.59891911995917</v>
      </c>
      <c r="D35" s="20">
        <f t="shared" si="2"/>
        <v>38.293472708035026</v>
      </c>
      <c r="E35" s="21">
        <v>45</v>
      </c>
      <c r="F35" s="22">
        <f t="shared" si="3"/>
        <v>0.2872794502369363</v>
      </c>
      <c r="G35" s="22">
        <f t="shared" si="4"/>
        <v>7.5579575112018446E-2</v>
      </c>
      <c r="H35" s="22">
        <f t="shared" si="5"/>
        <v>0.14903393982144386</v>
      </c>
    </row>
    <row r="36" spans="1:10" x14ac:dyDescent="0.35">
      <c r="A36" s="23">
        <v>490</v>
      </c>
      <c r="B36" s="20">
        <f t="shared" si="0"/>
        <v>37.545384258543407</v>
      </c>
      <c r="C36" s="20">
        <f t="shared" si="1"/>
        <v>43.233728796663705</v>
      </c>
      <c r="D36" s="20">
        <f t="shared" si="2"/>
        <v>40.256821037821332</v>
      </c>
      <c r="E36" s="24">
        <v>44</v>
      </c>
      <c r="F36" s="22">
        <f t="shared" si="3"/>
        <v>0.16033595239406692</v>
      </c>
      <c r="G36" s="22">
        <f t="shared" si="4"/>
        <v>1.7415254621279432E-2</v>
      </c>
      <c r="H36" s="22">
        <f t="shared" si="5"/>
        <v>8.5072249140424272E-2</v>
      </c>
    </row>
    <row r="37" spans="1:10" x14ac:dyDescent="0.35">
      <c r="A37" s="19">
        <v>430</v>
      </c>
      <c r="B37" s="20">
        <f t="shared" si="0"/>
        <v>58.823256533168404</v>
      </c>
      <c r="C37" s="20">
        <f t="shared" si="1"/>
        <v>55.470106712335337</v>
      </c>
      <c r="D37" s="20">
        <f t="shared" si="2"/>
        <v>54.341024442914069</v>
      </c>
      <c r="E37" s="21">
        <v>58</v>
      </c>
      <c r="F37" s="22">
        <f t="shared" si="3"/>
        <v>1.5149816213590999E-2</v>
      </c>
      <c r="G37" s="22">
        <f t="shared" si="4"/>
        <v>4.3618849787321778E-2</v>
      </c>
      <c r="H37" s="22">
        <f t="shared" si="5"/>
        <v>6.3085785466998806E-2</v>
      </c>
    </row>
    <row r="38" spans="1:10" x14ac:dyDescent="0.35">
      <c r="A38" s="23">
        <v>390</v>
      </c>
      <c r="B38" s="20">
        <f t="shared" si="0"/>
        <v>73.008504716251764</v>
      </c>
      <c r="C38" s="20">
        <f t="shared" si="1"/>
        <v>66.829089531318985</v>
      </c>
      <c r="D38" s="20">
        <f t="shared" si="2"/>
        <v>66.372277135824447</v>
      </c>
      <c r="E38" s="24">
        <v>68</v>
      </c>
      <c r="F38" s="22">
        <f t="shared" si="3"/>
        <v>7.5460793758851202E-2</v>
      </c>
      <c r="G38" s="22">
        <f t="shared" si="4"/>
        <v>1.7219271598250221E-2</v>
      </c>
      <c r="H38" s="22">
        <f t="shared" si="5"/>
        <v>2.393710094375813E-2</v>
      </c>
    </row>
    <row r="39" spans="1:10" x14ac:dyDescent="0.35">
      <c r="E39" t="s">
        <v>20</v>
      </c>
      <c r="F39" s="7">
        <f>AVERAGE(F27:F38)</f>
        <v>0.10091040449799647</v>
      </c>
      <c r="G39" s="8">
        <f>AVERAGE(G27:G38)</f>
        <v>5.8516741642875771E-2</v>
      </c>
      <c r="H39" s="7">
        <f>AVERAGE(H27:H38)</f>
        <v>7.17306196151654E-2</v>
      </c>
      <c r="I39" t="s">
        <v>21</v>
      </c>
    </row>
    <row r="42" spans="1:10" x14ac:dyDescent="0.35">
      <c r="A42" t="s">
        <v>22</v>
      </c>
      <c r="F42" s="4" t="s">
        <v>1</v>
      </c>
      <c r="G42" s="4" t="s">
        <v>31</v>
      </c>
    </row>
    <row r="43" spans="1:10" x14ac:dyDescent="0.35">
      <c r="A43" t="s">
        <v>23</v>
      </c>
      <c r="B43" s="26">
        <v>250</v>
      </c>
      <c r="C43" t="s">
        <v>24</v>
      </c>
      <c r="F43" s="27"/>
      <c r="G43" s="28">
        <f>B50</f>
        <v>955163.26238462282</v>
      </c>
    </row>
    <row r="44" spans="1:10" x14ac:dyDescent="0.35">
      <c r="A44" s="9" t="s">
        <v>25</v>
      </c>
      <c r="B44" s="11">
        <v>400</v>
      </c>
      <c r="C44" s="10" t="s">
        <v>26</v>
      </c>
      <c r="D44" s="10"/>
      <c r="E44" s="10"/>
      <c r="F44" s="29">
        <v>260</v>
      </c>
      <c r="G44" s="30">
        <f t="dataTable" ref="G44:G123" dt2D="0" dtr="0" r1="B44" ca="1"/>
        <v>144859.72842847556</v>
      </c>
      <c r="H44" s="10"/>
      <c r="I44" s="10"/>
      <c r="J44" s="10"/>
    </row>
    <row r="45" spans="1:10" x14ac:dyDescent="0.35">
      <c r="A45" s="10" t="s">
        <v>28</v>
      </c>
      <c r="B45" s="13">
        <f>D20*B44^D21</f>
        <v>63.677550825641511</v>
      </c>
      <c r="C45" s="10" t="str">
        <f ca="1">_xlfn.FORMULATEXT(B45)</f>
        <v>=D20*B44^D21</v>
      </c>
      <c r="D45" s="10"/>
      <c r="E45" s="10"/>
      <c r="F45" s="31">
        <v>270</v>
      </c>
      <c r="G45" s="31">
        <v>269590.60184817808</v>
      </c>
      <c r="H45" s="10"/>
      <c r="I45" s="10"/>
      <c r="J45" s="10"/>
    </row>
    <row r="46" spans="1:10" x14ac:dyDescent="0.35">
      <c r="A46" s="10" t="s">
        <v>27</v>
      </c>
      <c r="B46" s="13">
        <f>B45*100</f>
        <v>6367.7550825641511</v>
      </c>
      <c r="C46" s="10"/>
      <c r="D46" s="10"/>
      <c r="E46" s="10"/>
      <c r="F46" s="31">
        <v>280</v>
      </c>
      <c r="G46" s="31">
        <v>377277.18719872413</v>
      </c>
      <c r="H46" s="10"/>
      <c r="I46" s="10"/>
      <c r="J46" s="10"/>
    </row>
    <row r="47" spans="1:10" x14ac:dyDescent="0.35">
      <c r="A47" s="10"/>
      <c r="B47" s="10"/>
      <c r="C47" s="10"/>
      <c r="D47" s="10"/>
      <c r="E47" s="10"/>
      <c r="F47" s="31">
        <v>290</v>
      </c>
      <c r="G47" s="31">
        <v>470458.61526328744</v>
      </c>
      <c r="H47" s="10"/>
      <c r="I47" s="10"/>
      <c r="J47" s="10"/>
    </row>
    <row r="48" spans="1:10" x14ac:dyDescent="0.35">
      <c r="A48" s="10" t="s">
        <v>23</v>
      </c>
      <c r="B48" s="12">
        <f>B46*B43</f>
        <v>1591938.7706410377</v>
      </c>
      <c r="C48" s="10" t="str">
        <f ca="1">_xlfn.FORMULATEXT(B48)</f>
        <v>=B46*B43</v>
      </c>
      <c r="D48" s="10"/>
      <c r="E48" s="10"/>
      <c r="F48" s="31">
        <v>300</v>
      </c>
      <c r="G48" s="31">
        <v>551238.40185229108</v>
      </c>
      <c r="H48" s="10"/>
      <c r="I48" s="10"/>
      <c r="J48" s="10"/>
    </row>
    <row r="49" spans="1:13" x14ac:dyDescent="0.35">
      <c r="A49" s="10" t="s">
        <v>29</v>
      </c>
      <c r="B49" s="12">
        <f>B46*B44</f>
        <v>2547102.0330256606</v>
      </c>
      <c r="C49" s="10" t="str">
        <f ca="1">_xlfn.FORMULATEXT(B49)</f>
        <v>=B46*B44</v>
      </c>
      <c r="D49" s="10"/>
      <c r="E49" s="10"/>
      <c r="F49" s="31">
        <v>310</v>
      </c>
      <c r="G49" s="31">
        <v>621369.53021456813</v>
      </c>
      <c r="H49" s="10"/>
      <c r="I49" s="10"/>
      <c r="J49" s="10"/>
    </row>
    <row r="50" spans="1:13" x14ac:dyDescent="0.35">
      <c r="A50" s="14" t="s">
        <v>30</v>
      </c>
      <c r="B50" s="15">
        <f>B49-B48</f>
        <v>955163.26238462282</v>
      </c>
      <c r="C50" s="10" t="str">
        <f ca="1">_xlfn.FORMULATEXT(B50)</f>
        <v>=B49-B48</v>
      </c>
      <c r="D50" s="10"/>
      <c r="E50" s="10"/>
      <c r="F50" s="31">
        <v>320</v>
      </c>
      <c r="G50" s="31">
        <v>682320.93416212313</v>
      </c>
      <c r="H50" s="10"/>
      <c r="I50" s="10"/>
      <c r="J50" s="10"/>
    </row>
    <row r="51" spans="1:13" x14ac:dyDescent="0.35">
      <c r="A51" s="10"/>
      <c r="B51" s="10"/>
      <c r="C51" s="10"/>
      <c r="D51" s="10"/>
      <c r="E51" s="10"/>
      <c r="F51" s="31">
        <v>330</v>
      </c>
      <c r="G51" s="31">
        <v>735329.86392835062</v>
      </c>
      <c r="H51" s="10"/>
      <c r="I51" s="10"/>
      <c r="J51" s="10"/>
    </row>
    <row r="52" spans="1:13" x14ac:dyDescent="0.35">
      <c r="A52" s="10"/>
      <c r="B52" s="10"/>
      <c r="C52" s="10"/>
      <c r="D52" s="10"/>
      <c r="E52" s="10"/>
      <c r="F52" s="31">
        <v>340</v>
      </c>
      <c r="G52" s="31">
        <v>781443.44106265297</v>
      </c>
      <c r="H52" s="10"/>
      <c r="I52" s="10"/>
      <c r="J52" s="10"/>
    </row>
    <row r="53" spans="1:13" x14ac:dyDescent="0.35">
      <c r="A53" s="10"/>
      <c r="B53" s="10"/>
      <c r="C53" s="10"/>
      <c r="D53" s="10"/>
      <c r="E53" s="10"/>
      <c r="F53" s="31">
        <v>350</v>
      </c>
      <c r="G53" s="31">
        <v>821551.86522268457</v>
      </c>
      <c r="H53" s="10"/>
      <c r="I53" s="10"/>
      <c r="J53" s="10"/>
    </row>
    <row r="54" spans="1:13" x14ac:dyDescent="0.35">
      <c r="A54" s="10"/>
      <c r="B54" s="10"/>
      <c r="C54" s="10"/>
      <c r="D54" s="10"/>
      <c r="E54" s="10"/>
      <c r="F54" s="31">
        <v>360</v>
      </c>
      <c r="G54" s="31">
        <v>856415.12424477958</v>
      </c>
      <c r="H54" s="10"/>
      <c r="I54" s="10"/>
      <c r="J54" s="10"/>
    </row>
    <row r="55" spans="1:13" x14ac:dyDescent="0.35">
      <c r="A55" s="10"/>
      <c r="B55" s="10"/>
      <c r="C55" s="10"/>
      <c r="D55" s="10"/>
      <c r="E55" s="10"/>
      <c r="F55" s="31">
        <v>370</v>
      </c>
      <c r="G55" s="31">
        <v>886684.61116254725</v>
      </c>
      <c r="H55" s="10"/>
      <c r="I55" s="10"/>
      <c r="J55" s="10"/>
    </row>
    <row r="56" spans="1:13" x14ac:dyDescent="0.35">
      <c r="A56" s="10"/>
      <c r="B56" s="10"/>
      <c r="C56" s="10"/>
      <c r="D56" s="10"/>
      <c r="E56" s="10"/>
      <c r="F56" s="31">
        <v>380</v>
      </c>
      <c r="G56" s="31">
        <v>912920.72098907013</v>
      </c>
      <c r="H56" s="10"/>
      <c r="I56" s="10"/>
      <c r="J56" s="10"/>
    </row>
    <row r="57" spans="1:13" x14ac:dyDescent="0.35">
      <c r="A57" s="10"/>
      <c r="B57" s="10"/>
      <c r="C57" s="10"/>
      <c r="D57" s="10"/>
      <c r="E57" s="10"/>
      <c r="F57" s="31">
        <v>390</v>
      </c>
      <c r="G57" s="31">
        <v>935607.253438466</v>
      </c>
      <c r="H57" s="10"/>
      <c r="I57" s="10"/>
      <c r="J57" s="10"/>
    </row>
    <row r="58" spans="1:13" x14ac:dyDescent="0.35">
      <c r="A58" s="10"/>
      <c r="B58" s="10"/>
      <c r="C58" s="10"/>
      <c r="D58" s="10"/>
      <c r="E58" s="10"/>
      <c r="F58" s="31">
        <v>400</v>
      </c>
      <c r="G58" s="31">
        <v>955163.26238462282</v>
      </c>
      <c r="H58" s="10"/>
      <c r="I58" s="33" t="s">
        <v>32</v>
      </c>
      <c r="J58" s="33"/>
      <c r="K58" s="34"/>
      <c r="L58" s="34"/>
      <c r="M58" s="34"/>
    </row>
    <row r="59" spans="1:13" x14ac:dyDescent="0.35">
      <c r="A59" s="10"/>
      <c r="B59" s="10"/>
      <c r="C59" s="10"/>
      <c r="D59" s="10"/>
      <c r="E59" s="10"/>
      <c r="F59" s="31">
        <v>410</v>
      </c>
      <c r="G59" s="31">
        <v>971952.85243747453</v>
      </c>
      <c r="H59" s="10"/>
      <c r="I59" s="10"/>
      <c r="J59" s="10"/>
    </row>
    <row r="60" spans="1:13" x14ac:dyDescent="0.35">
      <c r="A60" s="10"/>
      <c r="B60" s="10"/>
      <c r="C60" s="10"/>
      <c r="D60" s="10"/>
      <c r="E60" s="10"/>
      <c r="F60" s="31">
        <v>420</v>
      </c>
      <c r="G60" s="31">
        <v>986293.31587235699</v>
      </c>
      <c r="H60" s="10"/>
      <c r="I60" s="10"/>
      <c r="J60" s="10"/>
    </row>
    <row r="61" spans="1:13" x14ac:dyDescent="0.35">
      <c r="F61" s="31">
        <v>430</v>
      </c>
      <c r="G61" s="32">
        <v>998461.92082203622</v>
      </c>
    </row>
    <row r="62" spans="1:13" x14ac:dyDescent="0.35">
      <c r="F62" s="31">
        <v>440</v>
      </c>
      <c r="G62" s="32">
        <v>1008701.5979665397</v>
      </c>
    </row>
    <row r="63" spans="1:13" x14ac:dyDescent="0.35">
      <c r="F63" s="31">
        <v>450</v>
      </c>
      <c r="G63" s="32">
        <v>1017225.7233983984</v>
      </c>
    </row>
    <row r="64" spans="1:13" x14ac:dyDescent="0.35">
      <c r="F64" s="31">
        <v>460</v>
      </c>
      <c r="G64" s="32">
        <v>1024222.1565401531</v>
      </c>
    </row>
    <row r="65" spans="6:7" x14ac:dyDescent="0.35">
      <c r="F65" s="31">
        <v>470</v>
      </c>
      <c r="G65" s="32">
        <v>1029856.6614397548</v>
      </c>
    </row>
    <row r="66" spans="6:7" x14ac:dyDescent="0.35">
      <c r="F66" s="31">
        <v>480</v>
      </c>
      <c r="G66" s="32">
        <v>1034275.8155834542</v>
      </c>
    </row>
    <row r="67" spans="6:7" x14ac:dyDescent="0.35">
      <c r="F67" s="31">
        <v>490</v>
      </c>
      <c r="G67" s="32">
        <v>1037609.4911199291</v>
      </c>
    </row>
    <row r="68" spans="6:7" x14ac:dyDescent="0.35">
      <c r="F68" s="31">
        <v>500</v>
      </c>
      <c r="G68" s="32">
        <v>1039972.9779989794</v>
      </c>
    </row>
    <row r="69" spans="6:7" x14ac:dyDescent="0.35">
      <c r="F69" s="31">
        <v>510</v>
      </c>
      <c r="G69" s="32">
        <v>1041468.8061629091</v>
      </c>
    </row>
    <row r="70" spans="6:7" x14ac:dyDescent="0.35">
      <c r="F70" s="31">
        <v>520</v>
      </c>
      <c r="G70" s="32">
        <v>1042188.3139489595</v>
      </c>
    </row>
    <row r="71" spans="6:7" x14ac:dyDescent="0.35">
      <c r="F71" s="31">
        <v>530</v>
      </c>
      <c r="G71" s="32">
        <v>1042213.0017719698</v>
      </c>
    </row>
    <row r="72" spans="6:7" x14ac:dyDescent="0.35">
      <c r="F72" s="31">
        <v>540</v>
      </c>
      <c r="G72" s="32">
        <v>1041615.7035724644</v>
      </c>
    </row>
    <row r="73" spans="6:7" x14ac:dyDescent="0.35">
      <c r="F73" s="31">
        <v>550</v>
      </c>
      <c r="G73" s="32">
        <v>1040461.6031350964</v>
      </c>
    </row>
    <row r="74" spans="6:7" x14ac:dyDescent="0.35">
      <c r="F74" s="31">
        <v>560</v>
      </c>
      <c r="G74" s="32">
        <v>1038809.1179690239</v>
      </c>
    </row>
    <row r="75" spans="6:7" x14ac:dyDescent="0.35">
      <c r="F75" s="31">
        <v>570</v>
      </c>
      <c r="G75" s="32">
        <v>1036710.669808225</v>
      </c>
    </row>
    <row r="76" spans="6:7" x14ac:dyDescent="0.35">
      <c r="F76" s="31">
        <v>580</v>
      </c>
      <c r="G76" s="32">
        <v>1034213.3577876764</v>
      </c>
    </row>
    <row r="77" spans="6:7" x14ac:dyDescent="0.35">
      <c r="F77" s="31">
        <v>590</v>
      </c>
      <c r="G77" s="32">
        <v>1031359.5478624469</v>
      </c>
    </row>
    <row r="78" spans="6:7" x14ac:dyDescent="0.35">
      <c r="F78" s="31">
        <v>600</v>
      </c>
      <c r="G78" s="32">
        <v>1028187.3899667513</v>
      </c>
    </row>
    <row r="79" spans="6:7" x14ac:dyDescent="0.35">
      <c r="F79" s="31">
        <v>610</v>
      </c>
      <c r="G79" s="32">
        <v>1024731.2726827315</v>
      </c>
    </row>
    <row r="80" spans="6:7" x14ac:dyDescent="0.35">
      <c r="F80" s="31">
        <v>620</v>
      </c>
      <c r="G80" s="32">
        <v>1021022.2237432048</v>
      </c>
    </row>
    <row r="81" spans="6:7" x14ac:dyDescent="0.35">
      <c r="F81" s="31">
        <v>630</v>
      </c>
      <c r="G81" s="32">
        <v>1017088.2634793159</v>
      </c>
    </row>
    <row r="82" spans="6:7" x14ac:dyDescent="0.35">
      <c r="F82" s="31">
        <v>640</v>
      </c>
      <c r="G82" s="32">
        <v>1012954.7173026291</v>
      </c>
    </row>
    <row r="83" spans="6:7" x14ac:dyDescent="0.35">
      <c r="F83" s="31">
        <v>650</v>
      </c>
      <c r="G83" s="32">
        <v>1008644.4924491229</v>
      </c>
    </row>
    <row r="84" spans="6:7" x14ac:dyDescent="0.35">
      <c r="F84" s="31">
        <v>660</v>
      </c>
      <c r="G84" s="32">
        <v>1004178.3234829371</v>
      </c>
    </row>
    <row r="85" spans="6:7" x14ac:dyDescent="0.35">
      <c r="F85" s="31">
        <v>670</v>
      </c>
      <c r="G85" s="32">
        <v>999574.99043870345</v>
      </c>
    </row>
    <row r="86" spans="6:7" x14ac:dyDescent="0.35">
      <c r="F86" s="31">
        <v>680</v>
      </c>
      <c r="G86" s="32">
        <v>994851.51295467373</v>
      </c>
    </row>
    <row r="87" spans="6:7" x14ac:dyDescent="0.35">
      <c r="F87" s="31">
        <v>690</v>
      </c>
      <c r="G87" s="32">
        <v>990023.32329994719</v>
      </c>
    </row>
    <row r="88" spans="6:7" x14ac:dyDescent="0.35">
      <c r="F88" s="31">
        <v>700</v>
      </c>
      <c r="G88" s="32">
        <v>985104.42081539321</v>
      </c>
    </row>
    <row r="89" spans="6:7" x14ac:dyDescent="0.35">
      <c r="F89" s="31">
        <v>710</v>
      </c>
      <c r="G89" s="32">
        <v>980107.50995916908</v>
      </c>
    </row>
    <row r="90" spans="6:7" x14ac:dyDescent="0.35">
      <c r="F90" s="31">
        <v>720</v>
      </c>
      <c r="G90" s="32">
        <v>975044.1238656675</v>
      </c>
    </row>
    <row r="91" spans="6:7" x14ac:dyDescent="0.35">
      <c r="F91" s="31">
        <v>730</v>
      </c>
      <c r="G91" s="32">
        <v>969924.73508398188</v>
      </c>
    </row>
    <row r="92" spans="6:7" x14ac:dyDescent="0.35">
      <c r="F92" s="31">
        <v>740</v>
      </c>
      <c r="G92" s="32">
        <v>964758.8549528002</v>
      </c>
    </row>
    <row r="93" spans="6:7" x14ac:dyDescent="0.35">
      <c r="F93" s="31">
        <v>750</v>
      </c>
      <c r="G93" s="32">
        <v>959555.12288789009</v>
      </c>
    </row>
    <row r="94" spans="6:7" x14ac:dyDescent="0.35">
      <c r="F94" s="31">
        <v>760</v>
      </c>
      <c r="G94" s="32">
        <v>954321.38670201262</v>
      </c>
    </row>
    <row r="95" spans="6:7" x14ac:dyDescent="0.35">
      <c r="F95" s="31">
        <v>770</v>
      </c>
      <c r="G95" s="32">
        <v>949064.7749414182</v>
      </c>
    </row>
    <row r="96" spans="6:7" x14ac:dyDescent="0.35">
      <c r="F96" s="31">
        <v>780</v>
      </c>
      <c r="G96" s="32">
        <v>943791.76210536808</v>
      </c>
    </row>
    <row r="97" spans="6:7" x14ac:dyDescent="0.35">
      <c r="F97" s="31">
        <v>790</v>
      </c>
      <c r="G97" s="32">
        <v>938508.22751260083</v>
      </c>
    </row>
    <row r="98" spans="6:7" x14ac:dyDescent="0.35">
      <c r="F98" s="31">
        <v>800</v>
      </c>
      <c r="G98" s="32">
        <v>933219.50848926988</v>
      </c>
    </row>
    <row r="99" spans="6:7" x14ac:dyDescent="0.35">
      <c r="F99" s="31">
        <v>810</v>
      </c>
      <c r="G99" s="32">
        <v>927930.44847494666</v>
      </c>
    </row>
    <row r="100" spans="6:7" x14ac:dyDescent="0.35">
      <c r="F100" s="31">
        <v>820</v>
      </c>
      <c r="G100" s="32">
        <v>922645.44057495799</v>
      </c>
    </row>
    <row r="101" spans="6:7" x14ac:dyDescent="0.35">
      <c r="F101" s="31">
        <v>830</v>
      </c>
      <c r="G101" s="32">
        <v>917368.46702761366</v>
      </c>
    </row>
    <row r="102" spans="6:7" x14ac:dyDescent="0.35">
      <c r="F102" s="31">
        <v>840</v>
      </c>
      <c r="G102" s="32">
        <v>912103.13500239153</v>
      </c>
    </row>
    <row r="103" spans="6:7" x14ac:dyDescent="0.35">
      <c r="F103" s="31">
        <v>850</v>
      </c>
      <c r="G103" s="32">
        <v>906852.70909909625</v>
      </c>
    </row>
    <row r="104" spans="6:7" x14ac:dyDescent="0.35">
      <c r="F104" s="31">
        <v>860</v>
      </c>
      <c r="G104" s="32">
        <v>901620.14087741717</v>
      </c>
    </row>
    <row r="105" spans="6:7" x14ac:dyDescent="0.35">
      <c r="F105" s="31">
        <v>870</v>
      </c>
      <c r="G105" s="32">
        <v>896408.09571059258</v>
      </c>
    </row>
    <row r="106" spans="6:7" x14ac:dyDescent="0.35">
      <c r="F106" s="31">
        <v>880</v>
      </c>
      <c r="G106" s="32">
        <v>891218.97722535138</v>
      </c>
    </row>
    <row r="107" spans="6:7" x14ac:dyDescent="0.35">
      <c r="F107" s="31">
        <v>890</v>
      </c>
      <c r="G107" s="32">
        <v>886054.94956237264</v>
      </c>
    </row>
    <row r="108" spans="6:7" x14ac:dyDescent="0.35">
      <c r="F108" s="31">
        <v>900</v>
      </c>
      <c r="G108" s="32">
        <v>880917.95766693447</v>
      </c>
    </row>
    <row r="109" spans="6:7" x14ac:dyDescent="0.35">
      <c r="F109" s="31">
        <v>910</v>
      </c>
      <c r="G109" s="32">
        <v>875809.74579744879</v>
      </c>
    </row>
    <row r="110" spans="6:7" x14ac:dyDescent="0.35">
      <c r="F110" s="31">
        <v>920</v>
      </c>
      <c r="G110" s="32">
        <v>870731.87442029815</v>
      </c>
    </row>
    <row r="111" spans="6:7" x14ac:dyDescent="0.35">
      <c r="F111" s="31">
        <v>930</v>
      </c>
      <c r="G111" s="32">
        <v>865685.73564207088</v>
      </c>
    </row>
    <row r="112" spans="6:7" x14ac:dyDescent="0.35">
      <c r="F112" s="31">
        <v>940</v>
      </c>
      <c r="G112" s="32">
        <v>860672.56731504342</v>
      </c>
    </row>
    <row r="113" spans="1:10" x14ac:dyDescent="0.35">
      <c r="F113" s="31">
        <v>950</v>
      </c>
      <c r="G113" s="32">
        <v>855693.46593807475</v>
      </c>
    </row>
    <row r="114" spans="1:10" x14ac:dyDescent="0.35">
      <c r="F114" s="31">
        <v>960</v>
      </c>
      <c r="G114" s="32">
        <v>850749.39846291335</v>
      </c>
    </row>
    <row r="115" spans="1:10" x14ac:dyDescent="0.35">
      <c r="F115" s="31">
        <v>970</v>
      </c>
      <c r="G115" s="32">
        <v>845841.21310510824</v>
      </c>
    </row>
    <row r="116" spans="1:10" x14ac:dyDescent="0.35">
      <c r="F116" s="31">
        <v>980</v>
      </c>
      <c r="G116" s="32">
        <v>840969.6492489638</v>
      </c>
    </row>
    <row r="117" spans="1:10" x14ac:dyDescent="0.35">
      <c r="F117" s="31">
        <v>990</v>
      </c>
      <c r="G117" s="32">
        <v>836135.34652733605</v>
      </c>
    </row>
    <row r="118" spans="1:10" x14ac:dyDescent="0.35">
      <c r="F118" s="31">
        <v>1000</v>
      </c>
      <c r="G118" s="32">
        <v>831338.85314930137</v>
      </c>
    </row>
    <row r="119" spans="1:10" x14ac:dyDescent="0.35">
      <c r="F119" s="31">
        <v>1100</v>
      </c>
      <c r="G119" s="32">
        <v>785522.26095810602</v>
      </c>
    </row>
    <row r="120" spans="1:10" x14ac:dyDescent="0.35">
      <c r="F120" s="31">
        <v>1200</v>
      </c>
      <c r="G120" s="32">
        <v>743639.76069940359</v>
      </c>
    </row>
    <row r="121" spans="1:10" x14ac:dyDescent="0.35">
      <c r="F121" s="31">
        <v>1300</v>
      </c>
      <c r="G121" s="32">
        <v>705508.4138351829</v>
      </c>
    </row>
    <row r="122" spans="1:10" x14ac:dyDescent="0.35">
      <c r="F122" s="31">
        <v>1400</v>
      </c>
      <c r="G122" s="32">
        <v>670814.37853000883</v>
      </c>
    </row>
    <row r="123" spans="1:10" x14ac:dyDescent="0.35">
      <c r="F123" s="31">
        <v>1500</v>
      </c>
      <c r="G123" s="32">
        <v>639211.68487958203</v>
      </c>
    </row>
    <row r="126" spans="1:10" x14ac:dyDescent="0.35">
      <c r="C126" s="43" t="s">
        <v>33</v>
      </c>
      <c r="D126" s="43"/>
      <c r="E126" s="43"/>
      <c r="F126" s="43"/>
      <c r="G126" s="43"/>
      <c r="H126" s="43"/>
      <c r="I126" s="43"/>
      <c r="J126" s="43"/>
    </row>
    <row r="127" spans="1:10" x14ac:dyDescent="0.35">
      <c r="B127" s="35">
        <f>B50</f>
        <v>955163.26238462282</v>
      </c>
      <c r="C127" s="36">
        <v>250</v>
      </c>
      <c r="D127" s="36">
        <v>300</v>
      </c>
      <c r="E127" s="36">
        <v>350</v>
      </c>
      <c r="F127" s="36">
        <v>400</v>
      </c>
      <c r="G127" s="36">
        <v>450</v>
      </c>
      <c r="H127" s="36">
        <v>500</v>
      </c>
      <c r="I127" s="36">
        <v>550</v>
      </c>
      <c r="J127" s="37">
        <v>600</v>
      </c>
    </row>
    <row r="128" spans="1:10" x14ac:dyDescent="0.35">
      <c r="A128" s="44" t="s">
        <v>34</v>
      </c>
      <c r="B128" s="38">
        <v>260</v>
      </c>
      <c r="C128" s="39">
        <f t="dataTable" ref="C128:J202" dt2D="1" dtr="1" r1="B43" r2="B44"/>
        <v>144859.72842847556</v>
      </c>
      <c r="D128" s="39">
        <v>-579438.91371390224</v>
      </c>
      <c r="E128" s="39">
        <v>-1303737.5558562791</v>
      </c>
      <c r="F128" s="39">
        <v>-2028036.1979986569</v>
      </c>
      <c r="G128" s="39">
        <v>-2752334.8401410338</v>
      </c>
      <c r="H128" s="39">
        <v>-3476633.4822834115</v>
      </c>
      <c r="I128" s="39">
        <v>-4200932.1244257884</v>
      </c>
      <c r="J128" s="39">
        <v>-4925230.7665681671</v>
      </c>
    </row>
    <row r="129" spans="1:10" x14ac:dyDescent="0.35">
      <c r="A129" s="44"/>
      <c r="B129" s="40">
        <v>270</v>
      </c>
      <c r="C129" s="39">
        <v>269590.60184817808</v>
      </c>
      <c r="D129" s="39">
        <v>-404385.90277226688</v>
      </c>
      <c r="E129" s="39">
        <v>-1078362.4073927123</v>
      </c>
      <c r="F129" s="39">
        <v>-1752338.9120131573</v>
      </c>
      <c r="G129" s="39">
        <v>-2426315.4166336022</v>
      </c>
      <c r="H129" s="39">
        <v>-3100291.9212540481</v>
      </c>
      <c r="I129" s="39">
        <v>-3774268.4258744931</v>
      </c>
      <c r="J129" s="39">
        <v>-4448244.930494938</v>
      </c>
    </row>
    <row r="130" spans="1:10" x14ac:dyDescent="0.35">
      <c r="A130" s="44"/>
      <c r="B130" s="40">
        <v>280</v>
      </c>
      <c r="C130" s="39">
        <v>377277.18719872413</v>
      </c>
      <c r="D130" s="39">
        <v>-251518.12479914958</v>
      </c>
      <c r="E130" s="39">
        <v>-880313.43679702282</v>
      </c>
      <c r="F130" s="39">
        <v>-1509108.7487948965</v>
      </c>
      <c r="G130" s="39">
        <v>-2137904.0607927702</v>
      </c>
      <c r="H130" s="39">
        <v>-2766699.3727906439</v>
      </c>
      <c r="I130" s="39">
        <v>-3395494.6847885177</v>
      </c>
      <c r="J130" s="39">
        <v>-4024289.9967863914</v>
      </c>
    </row>
    <row r="131" spans="1:10" x14ac:dyDescent="0.35">
      <c r="A131" s="44"/>
      <c r="B131" s="40">
        <v>290</v>
      </c>
      <c r="C131" s="39">
        <v>470458.61526328744</v>
      </c>
      <c r="D131" s="39">
        <v>-117614.65381582174</v>
      </c>
      <c r="E131" s="39">
        <v>-705687.9228949314</v>
      </c>
      <c r="F131" s="39">
        <v>-1293761.1919740411</v>
      </c>
      <c r="G131" s="39">
        <v>-1881834.4610531498</v>
      </c>
      <c r="H131" s="39">
        <v>-2469907.7301322594</v>
      </c>
      <c r="I131" s="39">
        <v>-3057980.9992113691</v>
      </c>
      <c r="J131" s="39">
        <v>-3646054.2682904778</v>
      </c>
    </row>
    <row r="132" spans="1:10" x14ac:dyDescent="0.35">
      <c r="A132" s="44"/>
      <c r="B132" s="40">
        <v>300</v>
      </c>
      <c r="C132" s="39">
        <v>551238.40185229108</v>
      </c>
      <c r="D132" s="39">
        <v>0</v>
      </c>
      <c r="E132" s="39">
        <v>-551238.40185229108</v>
      </c>
      <c r="F132" s="39">
        <v>-1102476.8037045817</v>
      </c>
      <c r="G132" s="39">
        <v>-1653715.2055568728</v>
      </c>
      <c r="H132" s="39">
        <v>-2204953.6074091638</v>
      </c>
      <c r="I132" s="39">
        <v>-2756192.0092614549</v>
      </c>
      <c r="J132" s="39">
        <v>-3307430.411113746</v>
      </c>
    </row>
    <row r="133" spans="1:10" x14ac:dyDescent="0.35">
      <c r="A133" s="44"/>
      <c r="B133" s="40">
        <v>310</v>
      </c>
      <c r="C133" s="39">
        <v>621369.53021456813</v>
      </c>
      <c r="D133" s="39">
        <v>103561.58836909477</v>
      </c>
      <c r="E133" s="39">
        <v>-414246.3534763786</v>
      </c>
      <c r="F133" s="39">
        <v>-932054.2953218515</v>
      </c>
      <c r="G133" s="39">
        <v>-1449862.2371673249</v>
      </c>
      <c r="H133" s="39">
        <v>-1967670.1790127978</v>
      </c>
      <c r="I133" s="39">
        <v>-2485478.1208582716</v>
      </c>
      <c r="J133" s="39">
        <v>-3003286.0627037445</v>
      </c>
    </row>
    <row r="134" spans="1:10" x14ac:dyDescent="0.35">
      <c r="A134" s="44"/>
      <c r="B134" s="40">
        <v>320</v>
      </c>
      <c r="C134" s="39">
        <v>682320.93416212313</v>
      </c>
      <c r="D134" s="39">
        <v>194948.83833203511</v>
      </c>
      <c r="E134" s="39">
        <v>-292423.2574980529</v>
      </c>
      <c r="F134" s="39">
        <v>-779795.35332814092</v>
      </c>
      <c r="G134" s="39">
        <v>-1267167.4491582289</v>
      </c>
      <c r="H134" s="39">
        <v>-1754539.5449883174</v>
      </c>
      <c r="I134" s="39">
        <v>-2241911.640818405</v>
      </c>
      <c r="J134" s="39">
        <v>-2729283.7366484934</v>
      </c>
    </row>
    <row r="135" spans="1:10" x14ac:dyDescent="0.35">
      <c r="A135" s="44"/>
      <c r="B135" s="40">
        <v>330</v>
      </c>
      <c r="C135" s="39">
        <v>735329.86392835062</v>
      </c>
      <c r="D135" s="39">
        <v>275748.69897313137</v>
      </c>
      <c r="E135" s="39">
        <v>-183832.46598208742</v>
      </c>
      <c r="F135" s="39">
        <v>-643413.63093730668</v>
      </c>
      <c r="G135" s="39">
        <v>-1102994.7958925259</v>
      </c>
      <c r="H135" s="39">
        <v>-1562575.9608477447</v>
      </c>
      <c r="I135" s="39">
        <v>-2022157.125802964</v>
      </c>
      <c r="J135" s="39">
        <v>-2481738.2907581832</v>
      </c>
    </row>
    <row r="136" spans="1:10" x14ac:dyDescent="0.35">
      <c r="A136" s="44"/>
      <c r="B136" s="40">
        <v>340</v>
      </c>
      <c r="C136" s="39">
        <v>781443.44106265297</v>
      </c>
      <c r="D136" s="39">
        <v>347308.19602784561</v>
      </c>
      <c r="E136" s="39">
        <v>-86827.049006961286</v>
      </c>
      <c r="F136" s="39">
        <v>-520962.29404176865</v>
      </c>
      <c r="G136" s="39">
        <v>-955097.53907657554</v>
      </c>
      <c r="H136" s="39">
        <v>-1389232.7841113824</v>
      </c>
      <c r="I136" s="39">
        <v>-1823368.0291461898</v>
      </c>
      <c r="J136" s="39">
        <v>-2257503.2741809972</v>
      </c>
    </row>
    <row r="137" spans="1:10" x14ac:dyDescent="0.35">
      <c r="A137" s="44"/>
      <c r="B137" s="40">
        <v>350</v>
      </c>
      <c r="C137" s="39">
        <v>821551.86522268457</v>
      </c>
      <c r="D137" s="39">
        <v>410775.93261134205</v>
      </c>
      <c r="E137" s="39">
        <v>0</v>
      </c>
      <c r="F137" s="39">
        <v>-410775.93261134205</v>
      </c>
      <c r="G137" s="39">
        <v>-821551.86522268457</v>
      </c>
      <c r="H137" s="39">
        <v>-1232327.7978340266</v>
      </c>
      <c r="I137" s="39">
        <v>-1643103.7304453691</v>
      </c>
      <c r="J137" s="39">
        <v>-2053879.6630567117</v>
      </c>
    </row>
    <row r="138" spans="1:10" x14ac:dyDescent="0.35">
      <c r="A138" s="44"/>
      <c r="B138" s="40">
        <v>360</v>
      </c>
      <c r="C138" s="39">
        <v>856415.12424477958</v>
      </c>
      <c r="D138" s="39">
        <v>467135.52231533453</v>
      </c>
      <c r="E138" s="39">
        <v>77855.920385889243</v>
      </c>
      <c r="F138" s="39">
        <v>-311423.68154355604</v>
      </c>
      <c r="G138" s="39">
        <v>-700703.28347300133</v>
      </c>
      <c r="H138" s="39">
        <v>-1089982.8854024466</v>
      </c>
      <c r="I138" s="39">
        <v>-1479262.4873318919</v>
      </c>
      <c r="J138" s="39">
        <v>-1868542.0892613367</v>
      </c>
    </row>
    <row r="139" spans="1:10" x14ac:dyDescent="0.35">
      <c r="A139" s="44"/>
      <c r="B139" s="40">
        <v>370</v>
      </c>
      <c r="C139" s="39">
        <v>886684.61116254725</v>
      </c>
      <c r="D139" s="39">
        <v>517232.68984481925</v>
      </c>
      <c r="E139" s="39">
        <v>147780.76852709148</v>
      </c>
      <c r="F139" s="39">
        <v>-221671.15279063676</v>
      </c>
      <c r="G139" s="39">
        <v>-591123.07410836453</v>
      </c>
      <c r="H139" s="39">
        <v>-960574.9954260923</v>
      </c>
      <c r="I139" s="39">
        <v>-1330026.9167438205</v>
      </c>
      <c r="J139" s="39">
        <v>-1699478.8380615483</v>
      </c>
    </row>
    <row r="140" spans="1:10" x14ac:dyDescent="0.35">
      <c r="A140" s="44"/>
      <c r="B140" s="40">
        <v>380</v>
      </c>
      <c r="C140" s="39">
        <v>912920.72098907013</v>
      </c>
      <c r="D140" s="39">
        <v>561797.36676250491</v>
      </c>
      <c r="E140" s="39">
        <v>210674.01253593946</v>
      </c>
      <c r="F140" s="39">
        <v>-140449.341690626</v>
      </c>
      <c r="G140" s="39">
        <v>-491572.69591719145</v>
      </c>
      <c r="H140" s="39">
        <v>-842696.05014375644</v>
      </c>
      <c r="I140" s="39">
        <v>-1193819.4043703219</v>
      </c>
      <c r="J140" s="39">
        <v>-1544942.7585968869</v>
      </c>
    </row>
    <row r="141" spans="1:10" x14ac:dyDescent="0.35">
      <c r="A141" s="44"/>
      <c r="B141" s="40">
        <v>390</v>
      </c>
      <c r="C141" s="39">
        <v>935607.253438466</v>
      </c>
      <c r="D141" s="39">
        <v>601461.80578187108</v>
      </c>
      <c r="E141" s="39">
        <v>267316.35812527593</v>
      </c>
      <c r="F141" s="39">
        <v>-66829.08953131875</v>
      </c>
      <c r="G141" s="39">
        <v>-400974.5371879139</v>
      </c>
      <c r="H141" s="39">
        <v>-735119.98484450858</v>
      </c>
      <c r="I141" s="39">
        <v>-1069265.4325011037</v>
      </c>
      <c r="J141" s="39">
        <v>-1403410.8801576984</v>
      </c>
    </row>
    <row r="142" spans="1:10" x14ac:dyDescent="0.35">
      <c r="A142" s="44"/>
      <c r="B142" s="40">
        <v>400</v>
      </c>
      <c r="C142" s="39">
        <v>955163.26238462282</v>
      </c>
      <c r="D142" s="39">
        <v>636775.50825641514</v>
      </c>
      <c r="E142" s="39">
        <v>318387.75412820745</v>
      </c>
      <c r="F142" s="39">
        <v>0</v>
      </c>
      <c r="G142" s="39">
        <v>-318387.75412820745</v>
      </c>
      <c r="H142" s="39">
        <v>-636775.50825641491</v>
      </c>
      <c r="I142" s="39">
        <v>-955163.26238462236</v>
      </c>
      <c r="J142" s="39">
        <v>-1273551.0165128303</v>
      </c>
    </row>
    <row r="143" spans="1:10" x14ac:dyDescent="0.35">
      <c r="A143" s="44"/>
      <c r="B143" s="40">
        <v>410</v>
      </c>
      <c r="C143" s="39">
        <v>971952.85243747453</v>
      </c>
      <c r="D143" s="39">
        <v>668217.58605076349</v>
      </c>
      <c r="E143" s="39">
        <v>364482.31966405269</v>
      </c>
      <c r="F143" s="39">
        <v>60747.053277342115</v>
      </c>
      <c r="G143" s="39">
        <v>-242988.21310936892</v>
      </c>
      <c r="H143" s="39">
        <v>-546723.4794960795</v>
      </c>
      <c r="I143" s="39">
        <v>-850458.74588279054</v>
      </c>
      <c r="J143" s="39">
        <v>-1154194.0122695016</v>
      </c>
    </row>
    <row r="144" spans="1:10" x14ac:dyDescent="0.35">
      <c r="A144" s="44"/>
      <c r="B144" s="40">
        <v>420</v>
      </c>
      <c r="C144" s="39">
        <v>986293.31587235699</v>
      </c>
      <c r="D144" s="39">
        <v>696207.04649813427</v>
      </c>
      <c r="E144" s="39">
        <v>406120.77712391177</v>
      </c>
      <c r="F144" s="39">
        <v>116034.50774968928</v>
      </c>
      <c r="G144" s="39">
        <v>-174051.76162453368</v>
      </c>
      <c r="H144" s="39">
        <v>-464138.03099875618</v>
      </c>
      <c r="I144" s="39">
        <v>-754224.30037297867</v>
      </c>
      <c r="J144" s="39">
        <v>-1044310.5697472016</v>
      </c>
    </row>
    <row r="145" spans="1:10" x14ac:dyDescent="0.35">
      <c r="A145" s="44"/>
      <c r="B145" s="40">
        <v>430</v>
      </c>
      <c r="C145" s="39">
        <v>998461.92082203622</v>
      </c>
      <c r="D145" s="39">
        <v>721111.38726035948</v>
      </c>
      <c r="E145" s="39">
        <v>443760.85369868297</v>
      </c>
      <c r="F145" s="39">
        <v>166410.32013700623</v>
      </c>
      <c r="G145" s="39">
        <v>-110940.21342467051</v>
      </c>
      <c r="H145" s="39">
        <v>-388290.74698634725</v>
      </c>
      <c r="I145" s="39">
        <v>-665641.28054802399</v>
      </c>
      <c r="J145" s="39">
        <v>-942991.81410970073</v>
      </c>
    </row>
    <row r="146" spans="1:10" x14ac:dyDescent="0.35">
      <c r="A146" s="44"/>
      <c r="B146" s="40">
        <v>440</v>
      </c>
      <c r="C146" s="39">
        <v>1008701.5979665397</v>
      </c>
      <c r="D146" s="39">
        <v>743253.80902797659</v>
      </c>
      <c r="E146" s="39">
        <v>477806.02008941351</v>
      </c>
      <c r="F146" s="39">
        <v>212358.23115085065</v>
      </c>
      <c r="G146" s="39">
        <v>-53089.557787712663</v>
      </c>
      <c r="H146" s="39">
        <v>-318537.34672627551</v>
      </c>
      <c r="I146" s="39">
        <v>-583985.13566483883</v>
      </c>
      <c r="J146" s="39">
        <v>-849432.92460340168</v>
      </c>
    </row>
    <row r="147" spans="1:10" x14ac:dyDescent="0.35">
      <c r="A147" s="44"/>
      <c r="B147" s="40">
        <v>450</v>
      </c>
      <c r="C147" s="39">
        <v>1017225.7233983984</v>
      </c>
      <c r="D147" s="39">
        <v>762919.29254879872</v>
      </c>
      <c r="E147" s="39">
        <v>508612.86169919907</v>
      </c>
      <c r="F147" s="39">
        <v>254306.43084959942</v>
      </c>
      <c r="G147" s="39">
        <v>0</v>
      </c>
      <c r="H147" s="39">
        <v>-254306.43084959965</v>
      </c>
      <c r="I147" s="39">
        <v>-508612.8616991993</v>
      </c>
      <c r="J147" s="39">
        <v>-762919.29254879896</v>
      </c>
    </row>
    <row r="148" spans="1:10" x14ac:dyDescent="0.35">
      <c r="A148" s="44"/>
      <c r="B148" s="40">
        <v>460</v>
      </c>
      <c r="C148" s="39">
        <v>1024222.1565401531</v>
      </c>
      <c r="D148" s="39">
        <v>780359.73831630708</v>
      </c>
      <c r="E148" s="39">
        <v>536497.3200924613</v>
      </c>
      <c r="F148" s="39">
        <v>292634.9018686153</v>
      </c>
      <c r="G148" s="39">
        <v>48772.483644769527</v>
      </c>
      <c r="H148" s="39">
        <v>-195089.93457907671</v>
      </c>
      <c r="I148" s="39">
        <v>-438952.35280292248</v>
      </c>
      <c r="J148" s="39">
        <v>-682814.77102676872</v>
      </c>
    </row>
    <row r="149" spans="1:10" x14ac:dyDescent="0.35">
      <c r="A149" s="44"/>
      <c r="B149" s="40">
        <v>470</v>
      </c>
      <c r="C149" s="39">
        <v>1029856.6614397548</v>
      </c>
      <c r="D149" s="39">
        <v>795798.32929435605</v>
      </c>
      <c r="E149" s="39">
        <v>561739.9971489571</v>
      </c>
      <c r="F149" s="39">
        <v>327681.66500355839</v>
      </c>
      <c r="G149" s="39">
        <v>93623.332858159672</v>
      </c>
      <c r="H149" s="39">
        <v>-140434.99928723928</v>
      </c>
      <c r="I149" s="39">
        <v>-374493.33143263776</v>
      </c>
      <c r="J149" s="39">
        <v>-608551.66357803671</v>
      </c>
    </row>
    <row r="150" spans="1:10" x14ac:dyDescent="0.35">
      <c r="A150" s="44"/>
      <c r="B150" s="40">
        <v>480</v>
      </c>
      <c r="C150" s="39">
        <v>1034275.8155834542</v>
      </c>
      <c r="D150" s="39">
        <v>809433.24697835557</v>
      </c>
      <c r="E150" s="39">
        <v>584590.67837325693</v>
      </c>
      <c r="F150" s="39">
        <v>359748.10976815806</v>
      </c>
      <c r="G150" s="39">
        <v>134905.54116305942</v>
      </c>
      <c r="H150" s="39">
        <v>-89937.027442039456</v>
      </c>
      <c r="I150" s="39">
        <v>-314779.59604713786</v>
      </c>
      <c r="J150" s="39">
        <v>-539622.16465223674</v>
      </c>
    </row>
    <row r="151" spans="1:10" x14ac:dyDescent="0.35">
      <c r="A151" s="44"/>
      <c r="B151" s="40">
        <v>490</v>
      </c>
      <c r="C151" s="39">
        <v>1037609.4911199291</v>
      </c>
      <c r="D151" s="39">
        <v>821440.84713661065</v>
      </c>
      <c r="E151" s="39">
        <v>605272.20315329218</v>
      </c>
      <c r="F151" s="39">
        <v>389103.55916997371</v>
      </c>
      <c r="G151" s="39">
        <v>172934.91518665501</v>
      </c>
      <c r="H151" s="39">
        <v>-43233.728796663694</v>
      </c>
      <c r="I151" s="39">
        <v>-259402.37277998216</v>
      </c>
      <c r="J151" s="39">
        <v>-475571.01676330063</v>
      </c>
    </row>
    <row r="152" spans="1:10" x14ac:dyDescent="0.35">
      <c r="A152" s="44"/>
      <c r="B152" s="40">
        <v>500</v>
      </c>
      <c r="C152" s="39">
        <v>1039972.9779989794</v>
      </c>
      <c r="D152" s="39">
        <v>831978.3823991837</v>
      </c>
      <c r="E152" s="39">
        <v>623983.78679938777</v>
      </c>
      <c r="F152" s="39">
        <v>415989.19119959185</v>
      </c>
      <c r="G152" s="39">
        <v>207994.59559979592</v>
      </c>
      <c r="H152" s="39">
        <v>0</v>
      </c>
      <c r="I152" s="39">
        <v>-207994.59559979569</v>
      </c>
      <c r="J152" s="39">
        <v>-415989.19119959138</v>
      </c>
    </row>
    <row r="153" spans="1:10" x14ac:dyDescent="0.35">
      <c r="A153" s="44"/>
      <c r="B153" s="40">
        <v>510</v>
      </c>
      <c r="C153" s="39">
        <v>1041468.8061629091</v>
      </c>
      <c r="D153" s="39">
        <v>841186.34343927284</v>
      </c>
      <c r="E153" s="39">
        <v>640903.8807156363</v>
      </c>
      <c r="F153" s="39">
        <v>440621.417992</v>
      </c>
      <c r="G153" s="39">
        <v>240338.9552683637</v>
      </c>
      <c r="H153" s="39">
        <v>40056.4925447274</v>
      </c>
      <c r="I153" s="39">
        <v>-160225.97017890913</v>
      </c>
      <c r="J153" s="39">
        <v>-360508.4329025452</v>
      </c>
    </row>
    <row r="154" spans="1:10" x14ac:dyDescent="0.35">
      <c r="A154" s="44"/>
      <c r="B154" s="40">
        <v>520</v>
      </c>
      <c r="C154" s="39">
        <v>1042188.3139489595</v>
      </c>
      <c r="D154" s="39">
        <v>849190.47803248558</v>
      </c>
      <c r="E154" s="39">
        <v>656192.64211601159</v>
      </c>
      <c r="F154" s="39">
        <v>463194.80619953759</v>
      </c>
      <c r="G154" s="39">
        <v>270196.97028306359</v>
      </c>
      <c r="H154" s="39">
        <v>77199.134366589598</v>
      </c>
      <c r="I154" s="39">
        <v>-115798.70154988416</v>
      </c>
      <c r="J154" s="39">
        <v>-308796.53746635816</v>
      </c>
    </row>
    <row r="155" spans="1:10" x14ac:dyDescent="0.35">
      <c r="A155" s="44"/>
      <c r="B155" s="40">
        <v>530</v>
      </c>
      <c r="C155" s="39">
        <v>1042213.0017719698</v>
      </c>
      <c r="D155" s="39">
        <v>856103.53716983227</v>
      </c>
      <c r="E155" s="39">
        <v>669994.07256769482</v>
      </c>
      <c r="F155" s="39">
        <v>483884.60796555737</v>
      </c>
      <c r="G155" s="39">
        <v>297775.14336341992</v>
      </c>
      <c r="H155" s="39">
        <v>111665.67876128247</v>
      </c>
      <c r="I155" s="39">
        <v>-74443.78584085498</v>
      </c>
      <c r="J155" s="39">
        <v>-260553.25044299266</v>
      </c>
    </row>
    <row r="156" spans="1:10" x14ac:dyDescent="0.35">
      <c r="A156" s="44"/>
      <c r="B156" s="40">
        <v>540</v>
      </c>
      <c r="C156" s="39">
        <v>1041615.7035724644</v>
      </c>
      <c r="D156" s="39">
        <v>862026.78916341881</v>
      </c>
      <c r="E156" s="39">
        <v>682437.87475437322</v>
      </c>
      <c r="F156" s="39">
        <v>502848.96034532762</v>
      </c>
      <c r="G156" s="39">
        <v>323260.04593628203</v>
      </c>
      <c r="H156" s="39">
        <v>143671.13152723666</v>
      </c>
      <c r="I156" s="39">
        <v>-35917.782881808933</v>
      </c>
      <c r="J156" s="39">
        <v>-215506.69729085453</v>
      </c>
    </row>
    <row r="157" spans="1:10" x14ac:dyDescent="0.35">
      <c r="A157" s="44"/>
      <c r="B157" s="40">
        <v>550</v>
      </c>
      <c r="C157" s="39">
        <v>1040461.6031350964</v>
      </c>
      <c r="D157" s="39">
        <v>867051.33594591368</v>
      </c>
      <c r="E157" s="39">
        <v>693641.06875673099</v>
      </c>
      <c r="F157" s="39">
        <v>520230.80156754819</v>
      </c>
      <c r="G157" s="39">
        <v>346820.53437836538</v>
      </c>
      <c r="H157" s="39">
        <v>173410.26718918281</v>
      </c>
      <c r="I157" s="39">
        <v>0</v>
      </c>
      <c r="J157" s="39">
        <v>-173410.26718918257</v>
      </c>
    </row>
    <row r="158" spans="1:10" x14ac:dyDescent="0.35">
      <c r="A158" s="44"/>
      <c r="B158" s="40">
        <v>560</v>
      </c>
      <c r="C158" s="39">
        <v>1038809.1179690239</v>
      </c>
      <c r="D158" s="39">
        <v>871259.26023208455</v>
      </c>
      <c r="E158" s="39">
        <v>703709.4024951451</v>
      </c>
      <c r="F158" s="39">
        <v>536159.544758206</v>
      </c>
      <c r="G158" s="39">
        <v>368609.68702126667</v>
      </c>
      <c r="H158" s="39">
        <v>201059.82928432734</v>
      </c>
      <c r="I158" s="39">
        <v>33509.971547388006</v>
      </c>
      <c r="J158" s="39">
        <v>-134039.88618955133</v>
      </c>
    </row>
    <row r="159" spans="1:10" x14ac:dyDescent="0.35">
      <c r="A159" s="44"/>
      <c r="B159" s="40">
        <v>570</v>
      </c>
      <c r="C159" s="39">
        <v>1036710.669808225</v>
      </c>
      <c r="D159" s="39">
        <v>874724.6276506898</v>
      </c>
      <c r="E159" s="39">
        <v>712738.58549315459</v>
      </c>
      <c r="F159" s="39">
        <v>550752.54333561938</v>
      </c>
      <c r="G159" s="39">
        <v>388766.50117808441</v>
      </c>
      <c r="H159" s="39">
        <v>226780.4590205492</v>
      </c>
      <c r="I159" s="39">
        <v>64794.41686301399</v>
      </c>
      <c r="J159" s="39">
        <v>-97191.625294521218</v>
      </c>
    </row>
    <row r="160" spans="1:10" x14ac:dyDescent="0.35">
      <c r="A160" s="44"/>
      <c r="B160" s="40">
        <v>580</v>
      </c>
      <c r="C160" s="39">
        <v>1034213.3577876764</v>
      </c>
      <c r="D160" s="39">
        <v>877514.36418348295</v>
      </c>
      <c r="E160" s="39">
        <v>720815.37057928951</v>
      </c>
      <c r="F160" s="39">
        <v>564116.37697509606</v>
      </c>
      <c r="G160" s="39">
        <v>407417.38337090285</v>
      </c>
      <c r="H160" s="39">
        <v>250718.38976670941</v>
      </c>
      <c r="I160" s="39">
        <v>94019.396162515972</v>
      </c>
      <c r="J160" s="39">
        <v>-62679.59744167747</v>
      </c>
    </row>
    <row r="161" spans="1:10" x14ac:dyDescent="0.35">
      <c r="A161" s="44"/>
      <c r="B161" s="40">
        <v>590</v>
      </c>
      <c r="C161" s="39">
        <v>1031359.5478624469</v>
      </c>
      <c r="D161" s="39">
        <v>879689.02611796942</v>
      </c>
      <c r="E161" s="39">
        <v>728018.50437349197</v>
      </c>
      <c r="F161" s="39">
        <v>576347.98262901441</v>
      </c>
      <c r="G161" s="39">
        <v>424677.46088453708</v>
      </c>
      <c r="H161" s="39">
        <v>273006.93914005952</v>
      </c>
      <c r="I161" s="39">
        <v>121336.41739558196</v>
      </c>
      <c r="J161" s="39">
        <v>-30334.104348895373</v>
      </c>
    </row>
    <row r="162" spans="1:10" x14ac:dyDescent="0.35">
      <c r="A162" s="44"/>
      <c r="B162" s="40">
        <v>600</v>
      </c>
      <c r="C162" s="39">
        <v>1028187.3899667513</v>
      </c>
      <c r="D162" s="39">
        <v>881303.47711435833</v>
      </c>
      <c r="E162" s="39">
        <v>734419.56426196522</v>
      </c>
      <c r="F162" s="39">
        <v>587535.65140957222</v>
      </c>
      <c r="G162" s="39">
        <v>440651.73855717899</v>
      </c>
      <c r="H162" s="39">
        <v>293767.825704786</v>
      </c>
      <c r="I162" s="39">
        <v>146883.912852393</v>
      </c>
      <c r="J162" s="39">
        <v>0</v>
      </c>
    </row>
    <row r="163" spans="1:10" x14ac:dyDescent="0.35">
      <c r="A163" s="44"/>
      <c r="B163" s="40">
        <v>610</v>
      </c>
      <c r="C163" s="39">
        <v>1024731.2726827315</v>
      </c>
      <c r="D163" s="39">
        <v>882407.48481012986</v>
      </c>
      <c r="E163" s="39">
        <v>740083.69693752832</v>
      </c>
      <c r="F163" s="39">
        <v>597759.90906492667</v>
      </c>
      <c r="G163" s="39">
        <v>455436.12119232514</v>
      </c>
      <c r="H163" s="39">
        <v>313112.33331972361</v>
      </c>
      <c r="I163" s="39">
        <v>170788.54544712184</v>
      </c>
      <c r="J163" s="39">
        <v>28464.757574520307</v>
      </c>
    </row>
    <row r="164" spans="1:10" x14ac:dyDescent="0.35">
      <c r="A164" s="44"/>
      <c r="B164" s="40">
        <v>620</v>
      </c>
      <c r="C164" s="39">
        <v>1021022.2237432048</v>
      </c>
      <c r="D164" s="39">
        <v>883046.24756169063</v>
      </c>
      <c r="E164" s="39">
        <v>745070.27138017653</v>
      </c>
      <c r="F164" s="39">
        <v>607094.29519866221</v>
      </c>
      <c r="G164" s="39">
        <v>469118.31901714811</v>
      </c>
      <c r="H164" s="39">
        <v>331142.34283563402</v>
      </c>
      <c r="I164" s="39">
        <v>193166.36665411969</v>
      </c>
      <c r="J164" s="39">
        <v>55190.390472605592</v>
      </c>
    </row>
    <row r="165" spans="1:10" x14ac:dyDescent="0.35">
      <c r="A165" s="44"/>
      <c r="B165" s="40">
        <v>630</v>
      </c>
      <c r="C165" s="39">
        <v>1017088.2634793159</v>
      </c>
      <c r="D165" s="39">
        <v>883260.86038993229</v>
      </c>
      <c r="E165" s="39">
        <v>749433.45730054856</v>
      </c>
      <c r="F165" s="39">
        <v>615606.05421116482</v>
      </c>
      <c r="G165" s="39">
        <v>481778.65112178121</v>
      </c>
      <c r="H165" s="39">
        <v>347951.24803239759</v>
      </c>
      <c r="I165" s="39">
        <v>214123.84494301397</v>
      </c>
      <c r="J165" s="39">
        <v>80296.441853630356</v>
      </c>
    </row>
    <row r="166" spans="1:10" x14ac:dyDescent="0.35">
      <c r="A166" s="44"/>
      <c r="B166" s="40">
        <v>640</v>
      </c>
      <c r="C166" s="39">
        <v>1012954.7173026291</v>
      </c>
      <c r="D166" s="39">
        <v>883088.7279048562</v>
      </c>
      <c r="E166" s="39">
        <v>753222.73850708327</v>
      </c>
      <c r="F166" s="39">
        <v>623356.74910931021</v>
      </c>
      <c r="G166" s="39">
        <v>493490.75971153728</v>
      </c>
      <c r="H166" s="39">
        <v>363624.77031376422</v>
      </c>
      <c r="I166" s="39">
        <v>233758.7809159914</v>
      </c>
      <c r="J166" s="39">
        <v>103892.79151821835</v>
      </c>
    </row>
    <row r="167" spans="1:10" x14ac:dyDescent="0.35">
      <c r="A167" s="44"/>
      <c r="B167" s="40">
        <v>650</v>
      </c>
      <c r="C167" s="39">
        <v>1008644.4924491229</v>
      </c>
      <c r="D167" s="39">
        <v>882563.93089298252</v>
      </c>
      <c r="E167" s="39">
        <v>756483.36933684221</v>
      </c>
      <c r="F167" s="39">
        <v>630402.80778070178</v>
      </c>
      <c r="G167" s="39">
        <v>504322.24622456147</v>
      </c>
      <c r="H167" s="39">
        <v>378241.68466842105</v>
      </c>
      <c r="I167" s="39">
        <v>252161.12311228062</v>
      </c>
      <c r="J167" s="39">
        <v>126080.56155614019</v>
      </c>
    </row>
    <row r="168" spans="1:10" x14ac:dyDescent="0.35">
      <c r="A168" s="44"/>
      <c r="B168" s="40">
        <v>660</v>
      </c>
      <c r="C168" s="39">
        <v>1004178.3234829371</v>
      </c>
      <c r="D168" s="39">
        <v>881717.55232648132</v>
      </c>
      <c r="E168" s="39">
        <v>759256.78117002558</v>
      </c>
      <c r="F168" s="39">
        <v>636796.01001356984</v>
      </c>
      <c r="G168" s="39">
        <v>514335.23885711422</v>
      </c>
      <c r="H168" s="39">
        <v>391874.46770065837</v>
      </c>
      <c r="I168" s="39">
        <v>269413.69654420274</v>
      </c>
      <c r="J168" s="39">
        <v>146952.92538774689</v>
      </c>
    </row>
    <row r="169" spans="1:10" x14ac:dyDescent="0.35">
      <c r="A169" s="44"/>
      <c r="B169" s="40">
        <v>670</v>
      </c>
      <c r="C169" s="39">
        <v>999574.99043870345</v>
      </c>
      <c r="D169" s="39">
        <v>880577.96776742931</v>
      </c>
      <c r="E169" s="39">
        <v>761580.94509615505</v>
      </c>
      <c r="F169" s="39">
        <v>642583.92242488079</v>
      </c>
      <c r="G169" s="39">
        <v>523586.89975360665</v>
      </c>
      <c r="H169" s="39">
        <v>404589.87708233227</v>
      </c>
      <c r="I169" s="39">
        <v>285592.85441105813</v>
      </c>
      <c r="J169" s="39">
        <v>166595.83173978399</v>
      </c>
    </row>
    <row r="170" spans="1:10" x14ac:dyDescent="0.35">
      <c r="A170" s="44"/>
      <c r="B170" s="40">
        <v>680</v>
      </c>
      <c r="C170" s="39">
        <v>994851.51295467373</v>
      </c>
      <c r="D170" s="39">
        <v>879171.10447157209</v>
      </c>
      <c r="E170" s="39">
        <v>763490.69598847057</v>
      </c>
      <c r="F170" s="39">
        <v>647810.28750536893</v>
      </c>
      <c r="G170" s="39">
        <v>532129.8790222673</v>
      </c>
      <c r="H170" s="39">
        <v>416449.47053916566</v>
      </c>
      <c r="I170" s="39">
        <v>300769.06205606414</v>
      </c>
      <c r="J170" s="39">
        <v>185088.65357296239</v>
      </c>
    </row>
    <row r="171" spans="1:10" x14ac:dyDescent="0.35">
      <c r="A171" s="44"/>
      <c r="B171" s="40">
        <v>690</v>
      </c>
      <c r="C171" s="39">
        <v>990023.32329994719</v>
      </c>
      <c r="D171" s="39">
        <v>877520.67292495316</v>
      </c>
      <c r="E171" s="39">
        <v>765018.02254995925</v>
      </c>
      <c r="F171" s="39">
        <v>652515.37217496522</v>
      </c>
      <c r="G171" s="39">
        <v>540012.72179997119</v>
      </c>
      <c r="H171" s="39">
        <v>427510.07142497716</v>
      </c>
      <c r="I171" s="39">
        <v>315007.42104998324</v>
      </c>
      <c r="J171" s="39">
        <v>202504.77067498909</v>
      </c>
    </row>
    <row r="172" spans="1:10" x14ac:dyDescent="0.35">
      <c r="A172" s="44"/>
      <c r="B172" s="40">
        <v>700</v>
      </c>
      <c r="C172" s="39">
        <v>985104.42081539321</v>
      </c>
      <c r="D172" s="39">
        <v>875648.37405812729</v>
      </c>
      <c r="E172" s="39">
        <v>766192.32730086136</v>
      </c>
      <c r="F172" s="39">
        <v>656736.28054359555</v>
      </c>
      <c r="G172" s="39">
        <v>547280.23378632963</v>
      </c>
      <c r="H172" s="39">
        <v>437824.1870290637</v>
      </c>
      <c r="I172" s="39">
        <v>328368.14027179778</v>
      </c>
      <c r="J172" s="39">
        <v>218912.09351453185</v>
      </c>
    </row>
    <row r="173" spans="1:10" x14ac:dyDescent="0.35">
      <c r="A173" s="44"/>
      <c r="B173" s="40">
        <v>710</v>
      </c>
      <c r="C173" s="39">
        <v>980107.50995916908</v>
      </c>
      <c r="D173" s="39">
        <v>873574.08496360714</v>
      </c>
      <c r="E173" s="39">
        <v>767040.65996804531</v>
      </c>
      <c r="F173" s="39">
        <v>660507.23497248348</v>
      </c>
      <c r="G173" s="39">
        <v>553973.80997692165</v>
      </c>
      <c r="H173" s="39">
        <v>447440.38498135982</v>
      </c>
      <c r="I173" s="39">
        <v>340906.95998579799</v>
      </c>
      <c r="J173" s="39">
        <v>234373.53499023593</v>
      </c>
    </row>
    <row r="174" spans="1:10" x14ac:dyDescent="0.35">
      <c r="A174" s="44"/>
      <c r="B174" s="40">
        <v>720</v>
      </c>
      <c r="C174" s="39">
        <v>975044.1238656675</v>
      </c>
      <c r="D174" s="39">
        <v>871316.02558208595</v>
      </c>
      <c r="E174" s="39">
        <v>767587.92729850428</v>
      </c>
      <c r="F174" s="39">
        <v>663859.82901492261</v>
      </c>
      <c r="G174" s="39">
        <v>560131.73073134094</v>
      </c>
      <c r="H174" s="39">
        <v>456403.63244775927</v>
      </c>
      <c r="I174" s="39">
        <v>352675.53416417772</v>
      </c>
      <c r="J174" s="39">
        <v>248947.43588059605</v>
      </c>
    </row>
    <row r="175" spans="1:10" x14ac:dyDescent="0.35">
      <c r="A175" s="44"/>
      <c r="B175" s="40">
        <v>730</v>
      </c>
      <c r="C175" s="39">
        <v>969924.73508398188</v>
      </c>
      <c r="D175" s="39">
        <v>868890.90851273388</v>
      </c>
      <c r="E175" s="39">
        <v>767857.08194148575</v>
      </c>
      <c r="F175" s="39">
        <v>666823.25537023752</v>
      </c>
      <c r="G175" s="39">
        <v>565789.42879898939</v>
      </c>
      <c r="H175" s="39">
        <v>464755.60222774127</v>
      </c>
      <c r="I175" s="39">
        <v>363721.77565649315</v>
      </c>
      <c r="J175" s="39">
        <v>262687.94908524514</v>
      </c>
    </row>
    <row r="176" spans="1:10" x14ac:dyDescent="0.35">
      <c r="A176" s="44"/>
      <c r="B176" s="40">
        <v>740</v>
      </c>
      <c r="C176" s="39">
        <v>964758.8549528002</v>
      </c>
      <c r="D176" s="39">
        <v>866314.07383516757</v>
      </c>
      <c r="E176" s="39">
        <v>767869.29271753482</v>
      </c>
      <c r="F176" s="39">
        <v>669424.51159990218</v>
      </c>
      <c r="G176" s="39">
        <v>570979.73048226954</v>
      </c>
      <c r="H176" s="39">
        <v>472534.94936463679</v>
      </c>
      <c r="I176" s="39">
        <v>374090.16824700404</v>
      </c>
      <c r="J176" s="39">
        <v>275645.38712937152</v>
      </c>
    </row>
    <row r="177" spans="1:10" x14ac:dyDescent="0.35">
      <c r="A177" s="44"/>
      <c r="B177" s="40">
        <v>750</v>
      </c>
      <c r="C177" s="39">
        <v>959555.12288789009</v>
      </c>
      <c r="D177" s="39">
        <v>863599.61059910117</v>
      </c>
      <c r="E177" s="39">
        <v>767644.09831031214</v>
      </c>
      <c r="F177" s="39">
        <v>671688.58602152311</v>
      </c>
      <c r="G177" s="39">
        <v>575733.07373273408</v>
      </c>
      <c r="H177" s="39">
        <v>479777.56144394504</v>
      </c>
      <c r="I177" s="39">
        <v>383822.04915515613</v>
      </c>
      <c r="J177" s="39">
        <v>287866.5368663671</v>
      </c>
    </row>
    <row r="178" spans="1:10" x14ac:dyDescent="0.35">
      <c r="A178" s="44"/>
      <c r="B178" s="40">
        <v>760</v>
      </c>
      <c r="C178" s="39">
        <v>954321.38670201262</v>
      </c>
      <c r="D178" s="39">
        <v>860760.4664371094</v>
      </c>
      <c r="E178" s="39">
        <v>767199.54617220617</v>
      </c>
      <c r="F178" s="39">
        <v>673638.62590730307</v>
      </c>
      <c r="G178" s="39">
        <v>580077.70564239984</v>
      </c>
      <c r="H178" s="39">
        <v>486516.78537749662</v>
      </c>
      <c r="I178" s="39">
        <v>392955.8651125934</v>
      </c>
      <c r="J178" s="39">
        <v>299394.94484769017</v>
      </c>
    </row>
    <row r="179" spans="1:10" x14ac:dyDescent="0.35">
      <c r="A179" s="44"/>
      <c r="B179" s="40">
        <v>770</v>
      </c>
      <c r="C179" s="39">
        <v>949064.7749414182</v>
      </c>
      <c r="D179" s="39">
        <v>857808.54658166645</v>
      </c>
      <c r="E179" s="39">
        <v>766552.3182219147</v>
      </c>
      <c r="F179" s="39">
        <v>675296.08986216295</v>
      </c>
      <c r="G179" s="39">
        <v>584039.86150241119</v>
      </c>
      <c r="H179" s="39">
        <v>492783.63314265944</v>
      </c>
      <c r="I179" s="39">
        <v>401527.40478290769</v>
      </c>
      <c r="J179" s="39">
        <v>310271.17642315594</v>
      </c>
    </row>
    <row r="180" spans="1:10" x14ac:dyDescent="0.35">
      <c r="A180" s="44"/>
      <c r="B180" s="40">
        <v>780</v>
      </c>
      <c r="C180" s="39">
        <v>943791.76210536808</v>
      </c>
      <c r="D180" s="39">
        <v>854754.80341618229</v>
      </c>
      <c r="E180" s="39">
        <v>765717.84472699661</v>
      </c>
      <c r="F180" s="39">
        <v>676680.88603781094</v>
      </c>
      <c r="G180" s="39">
        <v>587643.92734862538</v>
      </c>
      <c r="H180" s="39">
        <v>498606.96865943971</v>
      </c>
      <c r="I180" s="39">
        <v>409570.00997025403</v>
      </c>
      <c r="J180" s="39">
        <v>320533.05128106824</v>
      </c>
    </row>
    <row r="181" spans="1:10" x14ac:dyDescent="0.35">
      <c r="A181" s="44"/>
      <c r="B181" s="40">
        <v>790</v>
      </c>
      <c r="C181" s="39">
        <v>938508.22751260083</v>
      </c>
      <c r="D181" s="39">
        <v>851609.31755773036</v>
      </c>
      <c r="E181" s="39">
        <v>764710.40760285989</v>
      </c>
      <c r="F181" s="39">
        <v>677811.49764798942</v>
      </c>
      <c r="G181" s="39">
        <v>590912.58769311896</v>
      </c>
      <c r="H181" s="39">
        <v>504013.67773824849</v>
      </c>
      <c r="I181" s="39">
        <v>417114.76778337813</v>
      </c>
      <c r="J181" s="39">
        <v>330215.85782850767</v>
      </c>
    </row>
    <row r="182" spans="1:10" x14ac:dyDescent="0.35">
      <c r="A182" s="44"/>
      <c r="B182" s="40">
        <v>800</v>
      </c>
      <c r="C182" s="39">
        <v>933219.50848926988</v>
      </c>
      <c r="D182" s="39">
        <v>848381.37135388167</v>
      </c>
      <c r="E182" s="39">
        <v>763543.23421849345</v>
      </c>
      <c r="F182" s="39">
        <v>678705.09708310536</v>
      </c>
      <c r="G182" s="39">
        <v>593866.95994771714</v>
      </c>
      <c r="H182" s="39">
        <v>509028.82281232905</v>
      </c>
      <c r="I182" s="39">
        <v>424190.68567694083</v>
      </c>
      <c r="J182" s="39">
        <v>339352.54854155262</v>
      </c>
    </row>
    <row r="183" spans="1:10" x14ac:dyDescent="0.35">
      <c r="A183" s="44"/>
      <c r="B183" s="40">
        <v>810</v>
      </c>
      <c r="C183" s="39">
        <v>927930.44847494666</v>
      </c>
      <c r="D183" s="39">
        <v>845079.51557539788</v>
      </c>
      <c r="E183" s="39">
        <v>762228.58267584909</v>
      </c>
      <c r="F183" s="39">
        <v>679377.6497763003</v>
      </c>
      <c r="G183" s="39">
        <v>596526.71687675139</v>
      </c>
      <c r="H183" s="39">
        <v>513675.78397720261</v>
      </c>
      <c r="I183" s="39">
        <v>430824.85107765382</v>
      </c>
      <c r="J183" s="39">
        <v>347973.91817810503</v>
      </c>
    </row>
    <row r="184" spans="1:10" x14ac:dyDescent="0.35">
      <c r="A184" s="44"/>
      <c r="B184" s="40">
        <v>820</v>
      </c>
      <c r="C184" s="39">
        <v>922645.44057495799</v>
      </c>
      <c r="D184" s="39">
        <v>841711.62999820733</v>
      </c>
      <c r="E184" s="39">
        <v>760777.81942145666</v>
      </c>
      <c r="F184" s="39">
        <v>679844.00884470588</v>
      </c>
      <c r="G184" s="39">
        <v>598910.19826795522</v>
      </c>
      <c r="H184" s="39">
        <v>517976.38769120455</v>
      </c>
      <c r="I184" s="39">
        <v>437042.57711445377</v>
      </c>
      <c r="J184" s="39">
        <v>356108.76653770311</v>
      </c>
    </row>
    <row r="185" spans="1:10" x14ac:dyDescent="0.35">
      <c r="A185" s="44"/>
      <c r="B185" s="40">
        <v>830</v>
      </c>
      <c r="C185" s="39">
        <v>917368.46702761366</v>
      </c>
      <c r="D185" s="39">
        <v>838284.97849075054</v>
      </c>
      <c r="E185" s="39">
        <v>759201.48995388718</v>
      </c>
      <c r="F185" s="39">
        <v>680118.00141702394</v>
      </c>
      <c r="G185" s="39">
        <v>601034.51288016071</v>
      </c>
      <c r="H185" s="39">
        <v>521951.02434329747</v>
      </c>
      <c r="I185" s="39">
        <v>442867.53580643423</v>
      </c>
      <c r="J185" s="39">
        <v>363784.04726957099</v>
      </c>
    </row>
    <row r="186" spans="1:10" x14ac:dyDescent="0.35">
      <c r="A186" s="44"/>
      <c r="B186" s="40">
        <v>840</v>
      </c>
      <c r="C186" s="39">
        <v>912103.13500239153</v>
      </c>
      <c r="D186" s="39">
        <v>834806.25915473117</v>
      </c>
      <c r="E186" s="39">
        <v>757509.38330707094</v>
      </c>
      <c r="F186" s="39">
        <v>680212.50745941058</v>
      </c>
      <c r="G186" s="39">
        <v>602915.63161175034</v>
      </c>
      <c r="H186" s="39">
        <v>525618.75576408999</v>
      </c>
      <c r="I186" s="39">
        <v>448321.87991642975</v>
      </c>
      <c r="J186" s="39">
        <v>371025.0040687694</v>
      </c>
    </row>
    <row r="187" spans="1:10" x14ac:dyDescent="0.35">
      <c r="A187" s="44"/>
      <c r="B187" s="40">
        <v>850</v>
      </c>
      <c r="C187" s="39">
        <v>906852.70909909625</v>
      </c>
      <c r="D187" s="39">
        <v>831281.65000750497</v>
      </c>
      <c r="E187" s="39">
        <v>755710.59091591358</v>
      </c>
      <c r="F187" s="39">
        <v>680139.53182432218</v>
      </c>
      <c r="G187" s="39">
        <v>604568.47273273091</v>
      </c>
      <c r="H187" s="39">
        <v>528997.41364113952</v>
      </c>
      <c r="I187" s="39">
        <v>453426.35454954812</v>
      </c>
      <c r="J187" s="39">
        <v>377855.29545795673</v>
      </c>
    </row>
    <row r="188" spans="1:10" x14ac:dyDescent="0.35">
      <c r="A188" s="44"/>
      <c r="B188" s="40">
        <v>860</v>
      </c>
      <c r="C188" s="39">
        <v>901620.14087741717</v>
      </c>
      <c r="D188" s="39">
        <v>827716.8506415633</v>
      </c>
      <c r="E188" s="39">
        <v>753813.56040570955</v>
      </c>
      <c r="F188" s="39">
        <v>679910.27016985556</v>
      </c>
      <c r="G188" s="39">
        <v>606006.97993400169</v>
      </c>
      <c r="H188" s="39">
        <v>532103.68969814782</v>
      </c>
      <c r="I188" s="39">
        <v>458200.39946229407</v>
      </c>
      <c r="J188" s="39">
        <v>384297.1092264402</v>
      </c>
    </row>
    <row r="189" spans="1:10" x14ac:dyDescent="0.35">
      <c r="A189" s="44"/>
      <c r="B189" s="40">
        <v>870</v>
      </c>
      <c r="C189" s="39">
        <v>896408.09571059258</v>
      </c>
      <c r="D189" s="39">
        <v>824117.12025006092</v>
      </c>
      <c r="E189" s="39">
        <v>751826.14478952927</v>
      </c>
      <c r="F189" s="39">
        <v>679535.16932899761</v>
      </c>
      <c r="G189" s="39">
        <v>607244.19386846595</v>
      </c>
      <c r="H189" s="39">
        <v>534953.2184079343</v>
      </c>
      <c r="I189" s="39">
        <v>462662.24294740264</v>
      </c>
      <c r="J189" s="39">
        <v>390371.26748687087</v>
      </c>
    </row>
    <row r="190" spans="1:10" x14ac:dyDescent="0.35">
      <c r="A190" s="44"/>
      <c r="B190" s="40">
        <v>880</v>
      </c>
      <c r="C190" s="39">
        <v>891218.97722535138</v>
      </c>
      <c r="D190" s="39">
        <v>820487.31236619642</v>
      </c>
      <c r="E190" s="39">
        <v>749755.64750704158</v>
      </c>
      <c r="F190" s="39">
        <v>679023.98264788673</v>
      </c>
      <c r="G190" s="39">
        <v>608292.31778873189</v>
      </c>
      <c r="H190" s="39">
        <v>537560.65292957693</v>
      </c>
      <c r="I190" s="39">
        <v>466828.98807042209</v>
      </c>
      <c r="J190" s="39">
        <v>396097.32321126724</v>
      </c>
    </row>
    <row r="191" spans="1:10" x14ac:dyDescent="0.35">
      <c r="A191" s="44"/>
      <c r="B191" s="40">
        <v>890</v>
      </c>
      <c r="C191" s="39">
        <v>886054.94956237264</v>
      </c>
      <c r="D191" s="39">
        <v>816831.90662781219</v>
      </c>
      <c r="E191" s="39">
        <v>747608.86369325186</v>
      </c>
      <c r="F191" s="39">
        <v>678385.82075869152</v>
      </c>
      <c r="G191" s="39">
        <v>609162.77782413119</v>
      </c>
      <c r="H191" s="39">
        <v>539939.73488957086</v>
      </c>
      <c r="I191" s="39">
        <v>470716.69195501041</v>
      </c>
      <c r="J191" s="39">
        <v>401493.64902045007</v>
      </c>
    </row>
    <row r="192" spans="1:10" x14ac:dyDescent="0.35">
      <c r="A192" s="44"/>
      <c r="B192" s="40">
        <v>900</v>
      </c>
      <c r="C192" s="39">
        <v>880917.95766693447</v>
      </c>
      <c r="D192" s="39">
        <v>813155.03784640098</v>
      </c>
      <c r="E192" s="39">
        <v>745392.11802586762</v>
      </c>
      <c r="F192" s="39">
        <v>677629.19820533413</v>
      </c>
      <c r="G192" s="39">
        <v>609866.27838480077</v>
      </c>
      <c r="H192" s="39">
        <v>542103.35856426728</v>
      </c>
      <c r="I192" s="39">
        <v>474340.43874373392</v>
      </c>
      <c r="J192" s="39">
        <v>406577.51892320043</v>
      </c>
    </row>
    <row r="193" spans="1:10" x14ac:dyDescent="0.35">
      <c r="A193" s="44"/>
      <c r="B193" s="40">
        <v>910</v>
      </c>
      <c r="C193" s="39">
        <v>875809.74579744879</v>
      </c>
      <c r="D193" s="39">
        <v>809460.52263097535</v>
      </c>
      <c r="E193" s="39">
        <v>743111.29946450202</v>
      </c>
      <c r="F193" s="39">
        <v>676762.07629802858</v>
      </c>
      <c r="G193" s="39">
        <v>610412.85313155525</v>
      </c>
      <c r="H193" s="39">
        <v>544063.62996508181</v>
      </c>
      <c r="I193" s="39">
        <v>477714.40679860848</v>
      </c>
      <c r="J193" s="39">
        <v>411365.18363213504</v>
      </c>
    </row>
    <row r="194" spans="1:10" x14ac:dyDescent="0.35">
      <c r="A194" s="44"/>
      <c r="B194" s="40">
        <v>920</v>
      </c>
      <c r="C194" s="39">
        <v>870731.87442029815</v>
      </c>
      <c r="D194" s="39">
        <v>805751.8837919177</v>
      </c>
      <c r="E194" s="39">
        <v>740771.89316353726</v>
      </c>
      <c r="F194" s="39">
        <v>675791.90253515681</v>
      </c>
      <c r="G194" s="39">
        <v>610811.91190677637</v>
      </c>
      <c r="H194" s="39">
        <v>545831.92127839592</v>
      </c>
      <c r="I194" s="39">
        <v>480851.93065001548</v>
      </c>
      <c r="J194" s="39">
        <v>415871.94002163503</v>
      </c>
    </row>
    <row r="195" spans="1:10" x14ac:dyDescent="0.35">
      <c r="A195" s="44"/>
      <c r="B195" s="40">
        <v>930</v>
      </c>
      <c r="C195" s="39">
        <v>865685.73564207088</v>
      </c>
      <c r="D195" s="39">
        <v>802032.37272721273</v>
      </c>
      <c r="E195" s="39">
        <v>738379.00981235458</v>
      </c>
      <c r="F195" s="39">
        <v>674725.64689749642</v>
      </c>
      <c r="G195" s="39">
        <v>611072.28398263827</v>
      </c>
      <c r="H195" s="39">
        <v>547418.92106778012</v>
      </c>
      <c r="I195" s="39">
        <v>483765.55815292196</v>
      </c>
      <c r="J195" s="39">
        <v>420112.19523806381</v>
      </c>
    </row>
    <row r="196" spans="1:10" x14ac:dyDescent="0.35">
      <c r="A196" s="44"/>
      <c r="B196" s="40">
        <v>940</v>
      </c>
      <c r="C196" s="39">
        <v>860672.56731504342</v>
      </c>
      <c r="D196" s="39">
        <v>798304.98997337348</v>
      </c>
      <c r="E196" s="39">
        <v>735937.41263170377</v>
      </c>
      <c r="F196" s="39">
        <v>673569.83529003384</v>
      </c>
      <c r="G196" s="39">
        <v>611202.25794836413</v>
      </c>
      <c r="H196" s="39">
        <v>548834.68060669431</v>
      </c>
      <c r="I196" s="39">
        <v>486467.10326502449</v>
      </c>
      <c r="J196" s="39">
        <v>424099.52592335467</v>
      </c>
    </row>
    <row r="197" spans="1:10" x14ac:dyDescent="0.35">
      <c r="A197" s="44"/>
      <c r="B197" s="40">
        <v>950</v>
      </c>
      <c r="C197" s="39">
        <v>855693.46593807475</v>
      </c>
      <c r="D197" s="39">
        <v>794572.50408535521</v>
      </c>
      <c r="E197" s="39">
        <v>733451.54223263543</v>
      </c>
      <c r="F197" s="39">
        <v>672330.58037991589</v>
      </c>
      <c r="G197" s="39">
        <v>611209.61852719623</v>
      </c>
      <c r="H197" s="39">
        <v>550088.65667447657</v>
      </c>
      <c r="I197" s="39">
        <v>488967.69482175703</v>
      </c>
      <c r="J197" s="39">
        <v>427846.73296903737</v>
      </c>
    </row>
    <row r="198" spans="1:10" x14ac:dyDescent="0.35">
      <c r="A198" s="44"/>
      <c r="B198" s="40">
        <v>960</v>
      </c>
      <c r="C198" s="39">
        <v>850749.39846291335</v>
      </c>
      <c r="D198" s="39">
        <v>790837.46899369406</v>
      </c>
      <c r="E198" s="39">
        <v>730925.53952447488</v>
      </c>
      <c r="F198" s="39">
        <v>671013.61005525559</v>
      </c>
      <c r="G198" s="39">
        <v>611101.68058603629</v>
      </c>
      <c r="H198" s="39">
        <v>551189.75111681712</v>
      </c>
      <c r="I198" s="39">
        <v>491277.82164759783</v>
      </c>
      <c r="J198" s="39">
        <v>431365.89217837853</v>
      </c>
    </row>
    <row r="199" spans="1:10" x14ac:dyDescent="0.35">
      <c r="A199" s="44"/>
      <c r="B199" s="40">
        <v>970</v>
      </c>
      <c r="C199" s="39">
        <v>845841.21310510824</v>
      </c>
      <c r="D199" s="39">
        <v>787102.2399728091</v>
      </c>
      <c r="E199" s="39">
        <v>728363.26684050984</v>
      </c>
      <c r="F199" s="39">
        <v>669624.29370821058</v>
      </c>
      <c r="G199" s="39">
        <v>610885.32057591144</v>
      </c>
      <c r="H199" s="39">
        <v>552146.34744361229</v>
      </c>
      <c r="I199" s="39">
        <v>493407.37431131303</v>
      </c>
      <c r="J199" s="39">
        <v>434668.40117901389</v>
      </c>
    </row>
    <row r="200" spans="1:10" x14ac:dyDescent="0.35">
      <c r="A200" s="44"/>
      <c r="B200" s="40">
        <v>980</v>
      </c>
      <c r="C200" s="39">
        <v>840969.6492489638</v>
      </c>
      <c r="D200" s="39">
        <v>783368.98834150052</v>
      </c>
      <c r="E200" s="39">
        <v>725768.32743403735</v>
      </c>
      <c r="F200" s="39">
        <v>668167.66652657394</v>
      </c>
      <c r="G200" s="39">
        <v>610567.00561911077</v>
      </c>
      <c r="H200" s="39">
        <v>552966.34471164737</v>
      </c>
      <c r="I200" s="39">
        <v>495365.68380418408</v>
      </c>
      <c r="J200" s="39">
        <v>437765.02289672091</v>
      </c>
    </row>
    <row r="201" spans="1:10" x14ac:dyDescent="0.35">
      <c r="A201" s="44"/>
      <c r="B201" s="40">
        <v>990</v>
      </c>
      <c r="C201" s="39">
        <v>836135.34652733605</v>
      </c>
      <c r="D201" s="39">
        <v>779639.71500521875</v>
      </c>
      <c r="E201" s="39">
        <v>723144.08348310145</v>
      </c>
      <c r="F201" s="39">
        <v>666648.45196098415</v>
      </c>
      <c r="G201" s="39">
        <v>610152.82043886685</v>
      </c>
      <c r="H201" s="39">
        <v>553657.18891674955</v>
      </c>
      <c r="I201" s="39">
        <v>497161.55739463225</v>
      </c>
      <c r="J201" s="39">
        <v>440665.92587251496</v>
      </c>
    </row>
    <row r="202" spans="1:10" x14ac:dyDescent="0.35">
      <c r="A202" s="44"/>
      <c r="B202" s="40">
        <v>1000</v>
      </c>
      <c r="C202" s="39">
        <v>831338.85314930137</v>
      </c>
      <c r="D202" s="39">
        <v>775916.262939348</v>
      </c>
      <c r="E202" s="39">
        <v>720493.67272939463</v>
      </c>
      <c r="F202" s="39">
        <v>665071.08251944114</v>
      </c>
      <c r="G202" s="39">
        <v>609648.49230948766</v>
      </c>
      <c r="H202" s="39">
        <v>554225.90209953429</v>
      </c>
      <c r="I202" s="39">
        <v>498803.3118895808</v>
      </c>
      <c r="J202" s="39">
        <v>443380.72167962743</v>
      </c>
    </row>
  </sheetData>
  <mergeCells count="7">
    <mergeCell ref="C126:J126"/>
    <mergeCell ref="A128:A202"/>
    <mergeCell ref="B2:D2"/>
    <mergeCell ref="A19:B19"/>
    <mergeCell ref="C19:D19"/>
    <mergeCell ref="E19:F19"/>
    <mergeCell ref="A23:E23"/>
  </mergeCells>
  <conditionalFormatting sqref="G44:G123">
    <cfRule type="cellIs" dxfId="15" priority="14" operator="equal">
      <formula>MAX($G$44:$G$123)</formula>
    </cfRule>
    <cfRule type="cellIs" dxfId="14" priority="15" operator="equal">
      <formula>"max()"</formula>
    </cfRule>
    <cfRule type="cellIs" dxfId="13" priority="16" operator="equal">
      <formula>"max"</formula>
    </cfRule>
  </conditionalFormatting>
  <conditionalFormatting sqref="C128:C202">
    <cfRule type="cellIs" dxfId="12" priority="11" operator="equal">
      <formula>"max()"</formula>
    </cfRule>
    <cfRule type="cellIs" dxfId="11" priority="10" operator="equal">
      <formula>"max"</formula>
    </cfRule>
    <cfRule type="cellIs" dxfId="10" priority="9" operator="equal">
      <formula>MAX($C$128:$C$202)</formula>
    </cfRule>
  </conditionalFormatting>
  <conditionalFormatting sqref="D128 D136:D202">
    <cfRule type="cellIs" dxfId="9" priority="6" operator="equal">
      <formula>MAX($C$128:$C$202)</formula>
    </cfRule>
    <cfRule type="cellIs" dxfId="8" priority="7" operator="equal">
      <formula>"max"</formula>
    </cfRule>
    <cfRule type="cellIs" dxfId="7" priority="8" operator="equal">
      <formula>"max()"</formula>
    </cfRule>
  </conditionalFormatting>
  <conditionalFormatting sqref="D129:D135">
    <cfRule type="cellIs" dxfId="6" priority="3" operator="equal">
      <formula>MAX($C$128:$C$202)</formula>
    </cfRule>
    <cfRule type="cellIs" dxfId="5" priority="4" operator="equal">
      <formula>"max"</formula>
    </cfRule>
    <cfRule type="cellIs" dxfId="4" priority="5" operator="equal">
      <formula>"max()"</formula>
    </cfRule>
  </conditionalFormatting>
  <conditionalFormatting sqref="D128:D202">
    <cfRule type="cellIs" dxfId="3" priority="2" operator="equal">
      <formula>MAX($D$128:$D$202)</formula>
    </cfRule>
    <cfRule type="cellIs" dxfId="2" priority="1" operator="equal">
      <formula>MAX($D$128:$D$202)</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5E00-76CA-494C-9395-B1C072F55E79}">
  <dimension ref="K1:AB2"/>
  <sheetViews>
    <sheetView zoomScaleNormal="100" workbookViewId="0">
      <selection activeCell="C22" sqref="C22"/>
    </sheetView>
  </sheetViews>
  <sheetFormatPr defaultRowHeight="14.5" x14ac:dyDescent="0.35"/>
  <sheetData>
    <row r="1" spans="11:28" x14ac:dyDescent="0.35">
      <c r="K1" s="6"/>
      <c r="L1" s="6"/>
      <c r="M1" s="6"/>
      <c r="N1" s="6"/>
      <c r="O1" s="6"/>
      <c r="P1" s="6"/>
      <c r="Q1" s="6"/>
      <c r="R1" s="6"/>
      <c r="S1" s="6"/>
      <c r="T1" s="6"/>
      <c r="U1" s="6"/>
      <c r="V1" s="6"/>
      <c r="W1" s="6"/>
      <c r="X1" s="6"/>
      <c r="Y1" s="6"/>
      <c r="Z1" s="6"/>
      <c r="AA1" s="6"/>
      <c r="AB1" s="6"/>
    </row>
    <row r="2" spans="11:28" x14ac:dyDescent="0.35">
      <c r="K2" s="25"/>
      <c r="L2" s="25"/>
      <c r="M2" s="25"/>
      <c r="N2" s="25"/>
      <c r="O2" s="25"/>
      <c r="P2" s="25"/>
      <c r="Q2" s="25"/>
      <c r="R2" s="25"/>
      <c r="S2" s="25"/>
      <c r="T2" s="25"/>
      <c r="U2" s="25"/>
      <c r="V2" s="25"/>
      <c r="W2" s="25"/>
      <c r="X2" s="25"/>
      <c r="Y2" s="25"/>
      <c r="Z2" s="25"/>
      <c r="AA2" s="25"/>
      <c r="AB2"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35A33E-E77C-4472-A500-623A1372BC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Solution</vt:lpstr>
      <vt:lpstr>Two way 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Pareek</dc:creator>
  <cp:lastModifiedBy>Raghav Pareek</cp:lastModifiedBy>
  <dcterms:created xsi:type="dcterms:W3CDTF">2015-06-05T18:17:20Z</dcterms:created>
  <dcterms:modified xsi:type="dcterms:W3CDTF">2023-08-21T19:09:54Z</dcterms:modified>
</cp:coreProperties>
</file>