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UNLOAD 1\"/>
    </mc:Choice>
  </mc:AlternateContent>
  <bookViews>
    <workbookView xWindow="0" yWindow="0" windowWidth="9468" windowHeight="6144" firstSheet="1" activeTab="3"/>
  </bookViews>
  <sheets>
    <sheet name="Sheet1" sheetId="1" r:id="rId1"/>
    <sheet name="Top 5 Productive Employees " sheetId="2" r:id="rId2"/>
    <sheet name="DEPARTMENT WISE PRODUCTIVITY1" sheetId="4" r:id="rId3"/>
    <sheet name="PEI" sheetId="5" r:id="rId4"/>
    <sheet name="Correlation Analysi®" sheetId="6" r:id="rId5"/>
    <sheet name=" Underutilized High Performers" sheetId="7" r:id="rId6"/>
    <sheet name="  Tasks per Hour Efficiency" sheetId="8" r:id="rId7"/>
  </sheets>
  <externalReferences>
    <externalReference r:id="rId8"/>
  </externalReferences>
  <definedNames>
    <definedName name="_xlnm._FilterDatabase" localSheetId="3" hidden="1">PEI!$H$1:$H$26</definedName>
  </definedName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K2" i="8" l="1"/>
  <c r="J8" i="8"/>
  <c r="I23" i="8"/>
  <c r="I24" i="8"/>
  <c r="I25" i="8"/>
  <c r="I26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32" i="7"/>
  <c r="Q33" i="7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O7" i="7"/>
  <c r="J7" i="7"/>
  <c r="I7" i="7"/>
  <c r="H7" i="7"/>
  <c r="J6" i="7"/>
  <c r="I6" i="7"/>
  <c r="H6" i="7"/>
  <c r="J5" i="7"/>
  <c r="I5" i="7"/>
  <c r="H5" i="7"/>
  <c r="J4" i="7"/>
  <c r="I4" i="7"/>
  <c r="H4" i="7"/>
  <c r="O3" i="7"/>
  <c r="J3" i="7"/>
  <c r="I3" i="7"/>
  <c r="H3" i="7"/>
  <c r="J2" i="7"/>
  <c r="I2" i="7"/>
  <c r="H2" i="7"/>
  <c r="M7" i="6"/>
  <c r="M3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1" i="5"/>
  <c r="H18" i="5"/>
  <c r="H25" i="5"/>
  <c r="H3" i="5"/>
  <c r="H7" i="5"/>
  <c r="H20" i="5"/>
  <c r="H16" i="5"/>
  <c r="H19" i="5"/>
  <c r="H4" i="5"/>
  <c r="H9" i="5"/>
  <c r="H24" i="5"/>
  <c r="H15" i="5"/>
  <c r="H23" i="5"/>
  <c r="H12" i="5"/>
  <c r="H6" i="5"/>
  <c r="H22" i="5"/>
  <c r="H2" i="5"/>
  <c r="H14" i="5"/>
  <c r="H26" i="5"/>
  <c r="H8" i="5"/>
  <c r="H17" i="5"/>
  <c r="H13" i="5"/>
  <c r="H5" i="5"/>
  <c r="H21" i="5"/>
  <c r="H10" i="5"/>
  <c r="K5" i="5" l="1"/>
  <c r="I3" i="1"/>
</calcChain>
</file>

<file path=xl/sharedStrings.xml><?xml version="1.0" encoding="utf-8"?>
<sst xmlns="http://schemas.openxmlformats.org/spreadsheetml/2006/main" count="330" uniqueCount="57">
  <si>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</si>
  <si>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</si>
  <si>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</si>
  <si>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</si>
  <si>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</si>
  <si>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</si>
  <si>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</si>
  <si>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</si>
  <si>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</si>
  <si>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</si>
  <si>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</si>
  <si>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</si>
  <si>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</si>
  <si>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</si>
  <si>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</si>
  <si>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</si>
  <si>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</si>
  <si>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</si>
  <si>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</si>
  <si>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</si>
  <si>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</si>
  <si>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</si>
  <si>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</si>
  <si>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</si>
  <si>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</si>
  <si>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</si>
  <si>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</si>
  <si>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</si>
  <si>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</si>
  <si>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</si>
  <si>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</si>
  <si>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</si>
  <si>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</si>
  <si>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</si>
  <si>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</si>
  <si>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</si>
  <si>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</si>
  <si>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Top 5 Productive Employees:</t>
  </si>
  <si>
    <t>Row Labels</t>
  </si>
  <si>
    <t>Grand Total</t>
  </si>
  <si>
    <t>StdDevp of Productivity_Score</t>
  </si>
  <si>
    <t>PEI = (Productivity Score / Hours Worked) × 100</t>
  </si>
  <si>
    <t>PEI</t>
  </si>
  <si>
    <t>RANK =</t>
  </si>
  <si>
    <t>PEI =</t>
  </si>
  <si>
    <t>Work Hours and Productivity Correlation:</t>
  </si>
  <si>
    <t>Correlation between Tasks_Completed &amp; Performance_Rating:</t>
  </si>
  <si>
    <t>Correlation between Hours_Worked &amp; Performance_Rating:</t>
  </si>
  <si>
    <t>there is positive correlation betweem them</t>
  </si>
  <si>
    <t> Underutilized High Performers</t>
  </si>
  <si>
    <t>AVERAGE HOURS</t>
  </si>
  <si>
    <t>Performance Rating ≥ 4</t>
  </si>
  <si>
    <t>WORK LESS THAN AVERAGE HOURS(37.04)</t>
  </si>
  <si>
    <t>Task per hour</t>
  </si>
  <si>
    <t>most task-efficient</t>
  </si>
  <si>
    <t>CORRL performance score and rating.</t>
  </si>
  <si>
    <t>TOP 3 Rank Employees Based on 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</si>
</sst>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rgb="FFF2DCDB"/>
      </patternFill>
    </fill>
    <fill>
      <patternFill patternType="solid">
        <fgColor theme="5" tint="-0.249977111117893"/>
        <bgColor rgb="FFF2DC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2" xfId="0" applyFont="1" applyBorder="1" applyAlignment="1"/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/>
    <xf numFmtId="0" fontId="6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1977252843396"/>
          <c:y val="0.15324074074074076"/>
          <c:w val="0.88818022747156611"/>
          <c:h val="0.6594444444444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'[1]Top 5 Productive Employees   '!$C$5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'[1]Top 5 Productive Employees   '!$A$6:$B$10</c:f>
              <c:multiLvlStrCache>
                <c:ptCount val="5"/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'[1]Top 5 Productive Employees   '!$C$6:$C$10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3-4035-9C2A-40B387DBF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44496"/>
        <c:axId val="1939255312"/>
      </c:barChart>
      <c:catAx>
        <c:axId val="19392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55312"/>
        <c:crosses val="autoZero"/>
        <c:auto val="1"/>
        <c:lblAlgn val="ctr"/>
        <c:lblOffset val="100"/>
        <c:noMultiLvlLbl val="0"/>
      </c:catAx>
      <c:valAx>
        <c:axId val="19392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Work Hours and Productivity Correlation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Analysi®'!$D$2:$D$26</c:f>
              <c:numCache>
                <c:formatCode>General</c:formatCode>
                <c:ptCount val="25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47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36</c:v>
                </c:pt>
                <c:pt idx="8">
                  <c:v>41</c:v>
                </c:pt>
                <c:pt idx="9">
                  <c:v>42</c:v>
                </c:pt>
                <c:pt idx="10">
                  <c:v>39</c:v>
                </c:pt>
                <c:pt idx="11">
                  <c:v>34</c:v>
                </c:pt>
                <c:pt idx="12">
                  <c:v>38</c:v>
                </c:pt>
                <c:pt idx="13">
                  <c:v>37</c:v>
                </c:pt>
                <c:pt idx="14">
                  <c:v>40</c:v>
                </c:pt>
                <c:pt idx="15">
                  <c:v>33</c:v>
                </c:pt>
                <c:pt idx="16">
                  <c:v>35</c:v>
                </c:pt>
                <c:pt idx="17">
                  <c:v>32</c:v>
                </c:pt>
                <c:pt idx="18">
                  <c:v>28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xVal>
          <c:yVal>
            <c:numRef>
              <c:f>'Correlation Analysi®'!$F$2:$F$26</c:f>
              <c:numCache>
                <c:formatCode>General</c:formatCode>
                <c:ptCount val="25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99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78</c:v>
                </c:pt>
                <c:pt idx="8">
                  <c:v>89</c:v>
                </c:pt>
                <c:pt idx="9">
                  <c:v>92</c:v>
                </c:pt>
                <c:pt idx="10">
                  <c:v>87</c:v>
                </c:pt>
                <c:pt idx="11">
                  <c:v>76</c:v>
                </c:pt>
                <c:pt idx="12">
                  <c:v>85</c:v>
                </c:pt>
                <c:pt idx="13">
                  <c:v>83</c:v>
                </c:pt>
                <c:pt idx="14">
                  <c:v>90</c:v>
                </c:pt>
                <c:pt idx="15">
                  <c:v>75</c:v>
                </c:pt>
                <c:pt idx="16">
                  <c:v>80</c:v>
                </c:pt>
                <c:pt idx="17">
                  <c:v>74</c:v>
                </c:pt>
                <c:pt idx="18">
                  <c:v>65</c:v>
                </c:pt>
                <c:pt idx="19">
                  <c:v>72</c:v>
                </c:pt>
                <c:pt idx="20">
                  <c:v>70</c:v>
                </c:pt>
                <c:pt idx="21">
                  <c:v>68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6-4984-8815-58FA886E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77039"/>
        <c:axId val="651281199"/>
      </c:scatterChart>
      <c:valAx>
        <c:axId val="6512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work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1199"/>
        <c:crosses val="autoZero"/>
        <c:crossBetween val="midCat"/>
      </c:valAx>
      <c:valAx>
        <c:axId val="6512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7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Work Hours and Productivity Correlation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Analysi®'!$D$2:$D$26</c:f>
              <c:numCache>
                <c:formatCode>General</c:formatCode>
                <c:ptCount val="25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47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36</c:v>
                </c:pt>
                <c:pt idx="8">
                  <c:v>41</c:v>
                </c:pt>
                <c:pt idx="9">
                  <c:v>42</c:v>
                </c:pt>
                <c:pt idx="10">
                  <c:v>39</c:v>
                </c:pt>
                <c:pt idx="11">
                  <c:v>34</c:v>
                </c:pt>
                <c:pt idx="12">
                  <c:v>38</c:v>
                </c:pt>
                <c:pt idx="13">
                  <c:v>37</c:v>
                </c:pt>
                <c:pt idx="14">
                  <c:v>40</c:v>
                </c:pt>
                <c:pt idx="15">
                  <c:v>33</c:v>
                </c:pt>
                <c:pt idx="16">
                  <c:v>35</c:v>
                </c:pt>
                <c:pt idx="17">
                  <c:v>32</c:v>
                </c:pt>
                <c:pt idx="18">
                  <c:v>28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xVal>
          <c:yVal>
            <c:numRef>
              <c:f>'Correlation Analysi®'!$F$2:$F$26</c:f>
              <c:numCache>
                <c:formatCode>General</c:formatCode>
                <c:ptCount val="25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99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78</c:v>
                </c:pt>
                <c:pt idx="8">
                  <c:v>89</c:v>
                </c:pt>
                <c:pt idx="9">
                  <c:v>92</c:v>
                </c:pt>
                <c:pt idx="10">
                  <c:v>87</c:v>
                </c:pt>
                <c:pt idx="11">
                  <c:v>76</c:v>
                </c:pt>
                <c:pt idx="12">
                  <c:v>85</c:v>
                </c:pt>
                <c:pt idx="13">
                  <c:v>83</c:v>
                </c:pt>
                <c:pt idx="14">
                  <c:v>90</c:v>
                </c:pt>
                <c:pt idx="15">
                  <c:v>75</c:v>
                </c:pt>
                <c:pt idx="16">
                  <c:v>80</c:v>
                </c:pt>
                <c:pt idx="17">
                  <c:v>74</c:v>
                </c:pt>
                <c:pt idx="18">
                  <c:v>65</c:v>
                </c:pt>
                <c:pt idx="19">
                  <c:v>72</c:v>
                </c:pt>
                <c:pt idx="20">
                  <c:v>70</c:v>
                </c:pt>
                <c:pt idx="21">
                  <c:v>68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2-4250-968F-400BEBD9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77039"/>
        <c:axId val="651281199"/>
      </c:scatterChart>
      <c:valAx>
        <c:axId val="6512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work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1199"/>
        <c:crosses val="autoZero"/>
        <c:crossBetween val="midCat"/>
      </c:valAx>
      <c:valAx>
        <c:axId val="6512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7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 Tasks per Hour Efficiency'!$F$2:$F$26</c:f>
              <c:numCache>
                <c:formatCode>General</c:formatCode>
                <c:ptCount val="25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99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78</c:v>
                </c:pt>
                <c:pt idx="8">
                  <c:v>89</c:v>
                </c:pt>
                <c:pt idx="9">
                  <c:v>92</c:v>
                </c:pt>
                <c:pt idx="10">
                  <c:v>87</c:v>
                </c:pt>
                <c:pt idx="11">
                  <c:v>76</c:v>
                </c:pt>
                <c:pt idx="12">
                  <c:v>85</c:v>
                </c:pt>
                <c:pt idx="13">
                  <c:v>83</c:v>
                </c:pt>
                <c:pt idx="14">
                  <c:v>90</c:v>
                </c:pt>
                <c:pt idx="15">
                  <c:v>75</c:v>
                </c:pt>
                <c:pt idx="16">
                  <c:v>80</c:v>
                </c:pt>
                <c:pt idx="17">
                  <c:v>74</c:v>
                </c:pt>
                <c:pt idx="18">
                  <c:v>65</c:v>
                </c:pt>
                <c:pt idx="19">
                  <c:v>72</c:v>
                </c:pt>
                <c:pt idx="20">
                  <c:v>70</c:v>
                </c:pt>
                <c:pt idx="21">
                  <c:v>68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xVal>
          <c:yVal>
            <c:numRef>
              <c:f>'  Tasks per Hour Efficiency'!$G$2:$G$26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F-4D6A-B667-C25BD1758B6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51283695"/>
        <c:axId val="651275375"/>
      </c:scatterChart>
      <c:valAx>
        <c:axId val="65128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75375"/>
        <c:crosses val="autoZero"/>
        <c:crossBetween val="midCat"/>
      </c:valAx>
      <c:valAx>
        <c:axId val="6512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175260</xdr:rowOff>
    </xdr:from>
    <xdr:to>
      <xdr:col>11</xdr:col>
      <xdr:colOff>312420</xdr:colOff>
      <xdr:row>16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8965</xdr:colOff>
      <xdr:row>10</xdr:row>
      <xdr:rowOff>53788</xdr:rowOff>
    </xdr:from>
    <xdr:to>
      <xdr:col>19</xdr:col>
      <xdr:colOff>313765</xdr:colOff>
      <xdr:row>25</xdr:row>
      <xdr:rowOff>107576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10</xdr:row>
      <xdr:rowOff>53788</xdr:rowOff>
    </xdr:from>
    <xdr:to>
      <xdr:col>21</xdr:col>
      <xdr:colOff>313765</xdr:colOff>
      <xdr:row>25</xdr:row>
      <xdr:rowOff>107576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3</xdr:row>
      <xdr:rowOff>121920</xdr:rowOff>
    </xdr:from>
    <xdr:to>
      <xdr:col>19</xdr:col>
      <xdr:colOff>60960</xdr:colOff>
      <xdr:row>18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ESH/EXCEL/Productivity%20Dataset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op 5 Productive Employees   "/>
      <sheetName val="DEPARTMENT WISE PRODUCTIVITY"/>
    </sheetNames>
    <sheetDataSet>
      <sheetData sheetId="0"/>
      <sheetData sheetId="1">
        <row r="5">
          <cell r="C5" t="str">
            <v>Productivity_Score</v>
          </cell>
        </row>
        <row r="6">
          <cell r="A6">
            <v>107</v>
          </cell>
          <cell r="B6" t="str">
            <v>Rahul</v>
          </cell>
          <cell r="C6">
            <v>100</v>
          </cell>
        </row>
        <row r="7">
          <cell r="A7">
            <v>125</v>
          </cell>
          <cell r="B7" t="str">
            <v>Tanya</v>
          </cell>
          <cell r="C7">
            <v>99</v>
          </cell>
        </row>
        <row r="8">
          <cell r="A8">
            <v>115</v>
          </cell>
          <cell r="B8" t="str">
            <v>Rakesh</v>
          </cell>
          <cell r="C8">
            <v>98</v>
          </cell>
        </row>
        <row r="9">
          <cell r="A9">
            <v>123</v>
          </cell>
          <cell r="B9" t="str">
            <v>Neeraj</v>
          </cell>
          <cell r="C9">
            <v>96</v>
          </cell>
        </row>
        <row r="10">
          <cell r="A10">
            <v>104</v>
          </cell>
          <cell r="B10" t="str">
            <v>Riya</v>
          </cell>
          <cell r="C10">
            <v>95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 DOCTOR" refreshedDate="45830.971139814814" createdVersion="6" refreshedVersion="6" minRefreshableVersion="3" recordCount="25">
  <cacheSource type="worksheet">
    <worksheetSource ref="A1:G26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workbookViewId="0">
      <selection activeCell="C6" sqref="A1:G26"/>
    </sheetView>
  </sheetViews>
  <sheetFormatPr defaultColWidth="12.6640625" defaultRowHeight="15.75" customHeight="1" x14ac:dyDescent="0.25"/>
  <cols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5.75" customHeight="1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9" ht="15.75" customHeight="1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I3">
        <f>F:F/D:D*100</f>
        <v>225</v>
      </c>
    </row>
    <row r="4" spans="1:9" ht="15.75" customHeight="1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9" ht="15.75" customHeight="1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9" ht="15.75" customHeight="1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9" ht="15.75" customHeight="1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9" ht="15.75" customHeight="1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9" ht="15.75" customHeight="1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9" ht="15.75" customHeight="1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9" ht="15.75" customHeight="1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9" ht="15.75" customHeight="1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9" ht="15.75" customHeight="1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9" ht="15.75" customHeight="1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9" ht="15.75" customHeight="1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9" ht="15.75" customHeight="1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.75" customHeight="1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.75" customHeight="1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M13" sqref="M13"/>
    </sheetView>
  </sheetViews>
  <sheetFormatPr defaultRowHeight="13.2" x14ac:dyDescent="0.25"/>
  <cols>
    <col min="1" max="1" width="25" bestFit="1" customWidth="1"/>
    <col min="2" max="2" width="6.77734375" bestFit="1" customWidth="1"/>
    <col min="3" max="3" width="17" bestFit="1" customWidth="1"/>
  </cols>
  <sheetData>
    <row r="1" spans="1:3" x14ac:dyDescent="0.25">
      <c r="A1" s="4" t="s">
        <v>37</v>
      </c>
    </row>
    <row r="5" spans="1:3" ht="14.4" x14ac:dyDescent="0.3">
      <c r="A5" s="5" t="s">
        <v>0</v>
      </c>
      <c r="B5" s="5" t="s">
        <v>1</v>
      </c>
      <c r="C5" s="5" t="s">
        <v>5</v>
      </c>
    </row>
    <row r="6" spans="1:3" ht="14.4" x14ac:dyDescent="0.3">
      <c r="A6" s="6">
        <v>107</v>
      </c>
      <c r="B6" s="6" t="s">
        <v>18</v>
      </c>
      <c r="C6" s="6">
        <v>100</v>
      </c>
    </row>
    <row r="7" spans="1:3" ht="14.4" x14ac:dyDescent="0.3">
      <c r="A7" s="6">
        <v>125</v>
      </c>
      <c r="B7" s="6" t="s">
        <v>36</v>
      </c>
      <c r="C7" s="6">
        <v>99</v>
      </c>
    </row>
    <row r="8" spans="1:3" ht="14.4" x14ac:dyDescent="0.3">
      <c r="A8" s="6">
        <v>115</v>
      </c>
      <c r="B8" s="6" t="s">
        <v>26</v>
      </c>
      <c r="C8" s="6">
        <v>98</v>
      </c>
    </row>
    <row r="9" spans="1:3" ht="14.4" x14ac:dyDescent="0.3">
      <c r="A9" s="6">
        <v>123</v>
      </c>
      <c r="B9" s="6" t="s">
        <v>34</v>
      </c>
      <c r="C9" s="6">
        <v>96</v>
      </c>
    </row>
    <row r="10" spans="1:3" ht="14.4" x14ac:dyDescent="0.3">
      <c r="A10" s="7">
        <v>104</v>
      </c>
      <c r="B10" s="7" t="s">
        <v>13</v>
      </c>
      <c r="C10" s="7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13" sqref="E13"/>
    </sheetView>
  </sheetViews>
  <sheetFormatPr defaultRowHeight="13.2" x14ac:dyDescent="0.25"/>
  <cols>
    <col min="1" max="1" width="13.33203125" bestFit="1" customWidth="1"/>
    <col min="2" max="2" width="28.33203125" bestFit="1" customWidth="1"/>
  </cols>
  <sheetData>
    <row r="3" spans="1:2" x14ac:dyDescent="0.25">
      <c r="A3" s="8" t="s">
        <v>38</v>
      </c>
      <c r="B3" t="s">
        <v>40</v>
      </c>
    </row>
    <row r="4" spans="1:2" x14ac:dyDescent="0.25">
      <c r="A4" s="9" t="s">
        <v>16</v>
      </c>
      <c r="B4" s="10">
        <v>2.9580398915498081</v>
      </c>
    </row>
    <row r="5" spans="1:2" x14ac:dyDescent="0.25">
      <c r="A5" s="9" t="s">
        <v>12</v>
      </c>
      <c r="B5" s="10">
        <v>3.54400902933387</v>
      </c>
    </row>
    <row r="6" spans="1:2" x14ac:dyDescent="0.25">
      <c r="A6" s="9" t="s">
        <v>14</v>
      </c>
      <c r="B6" s="10">
        <v>4.7074409183759283</v>
      </c>
    </row>
    <row r="7" spans="1:2" x14ac:dyDescent="0.25">
      <c r="A7" s="9" t="s">
        <v>10</v>
      </c>
      <c r="B7" s="10">
        <v>2</v>
      </c>
    </row>
    <row r="8" spans="1:2" x14ac:dyDescent="0.25">
      <c r="A8" s="9" t="s">
        <v>8</v>
      </c>
      <c r="B8" s="10">
        <v>4.3748015828022293</v>
      </c>
    </row>
    <row r="9" spans="1:2" x14ac:dyDescent="0.25">
      <c r="A9" s="9" t="s">
        <v>39</v>
      </c>
      <c r="B9" s="10">
        <v>12.412896519346321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B1" workbookViewId="0">
      <selection activeCell="J14" sqref="J14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8.109375" bestFit="1" customWidth="1"/>
    <col min="9" max="9" width="6.5546875" customWidth="1"/>
    <col min="11" max="11" width="12" bestFit="1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6</v>
      </c>
      <c r="H1" s="18" t="s">
        <v>42</v>
      </c>
    </row>
    <row r="2" spans="1:14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14">
        <v>5</v>
      </c>
      <c r="H2" s="20">
        <f>F2/D2*100</f>
        <v>200</v>
      </c>
    </row>
    <row r="3" spans="1:14" ht="14.4" x14ac:dyDescent="0.3">
      <c r="A3" s="2">
        <v>115</v>
      </c>
      <c r="B3" s="2" t="s">
        <v>26</v>
      </c>
      <c r="C3" s="2" t="s">
        <v>14</v>
      </c>
      <c r="D3" s="2">
        <v>48</v>
      </c>
      <c r="E3" s="2">
        <v>78</v>
      </c>
      <c r="F3" s="2">
        <v>98</v>
      </c>
      <c r="G3" s="14">
        <v>5</v>
      </c>
      <c r="H3" s="20">
        <f>F3/D3*100</f>
        <v>204.16666666666666</v>
      </c>
      <c r="J3" s="12" t="s">
        <v>41</v>
      </c>
      <c r="K3" s="12"/>
      <c r="L3" s="12"/>
      <c r="M3" s="12"/>
      <c r="N3" s="13"/>
    </row>
    <row r="4" spans="1:14" ht="14.4" x14ac:dyDescent="0.3">
      <c r="A4" s="2">
        <v>123</v>
      </c>
      <c r="B4" s="2" t="s">
        <v>34</v>
      </c>
      <c r="C4" s="2" t="s">
        <v>10</v>
      </c>
      <c r="D4" s="2">
        <v>46</v>
      </c>
      <c r="E4" s="2">
        <v>77</v>
      </c>
      <c r="F4" s="2">
        <v>96</v>
      </c>
      <c r="G4" s="14">
        <v>5</v>
      </c>
      <c r="H4" s="20">
        <f>F4/D4*100</f>
        <v>208.69565217391303</v>
      </c>
    </row>
    <row r="5" spans="1:14" ht="14.4" x14ac:dyDescent="0.3">
      <c r="A5" s="2">
        <v>125</v>
      </c>
      <c r="B5" s="2" t="s">
        <v>36</v>
      </c>
      <c r="C5" s="2" t="s">
        <v>14</v>
      </c>
      <c r="D5" s="2">
        <v>47</v>
      </c>
      <c r="E5" s="2">
        <v>79</v>
      </c>
      <c r="F5" s="2">
        <v>99</v>
      </c>
      <c r="G5" s="14">
        <v>5</v>
      </c>
      <c r="H5" s="20">
        <f>F5/D5*100</f>
        <v>210.63829787234042</v>
      </c>
      <c r="J5" s="16" t="s">
        <v>44</v>
      </c>
      <c r="K5" s="11">
        <f>F:F/D:D*100</f>
        <v>210.63829787234042</v>
      </c>
    </row>
    <row r="6" spans="1:14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15">
        <v>5</v>
      </c>
      <c r="H6" s="20">
        <f>F6/D6*100</f>
        <v>211.11111111111111</v>
      </c>
    </row>
    <row r="7" spans="1:14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15">
        <v>5</v>
      </c>
      <c r="H7" s="20">
        <f>F7/D7*100</f>
        <v>213.63636363636363</v>
      </c>
      <c r="J7" s="34" t="s">
        <v>56</v>
      </c>
      <c r="K7" s="12"/>
      <c r="L7" s="12"/>
      <c r="M7" s="12"/>
      <c r="N7" s="13"/>
    </row>
    <row r="8" spans="1:14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15">
        <v>5</v>
      </c>
      <c r="H8" s="20">
        <f>F8/D8*100</f>
        <v>216.27906976744185</v>
      </c>
    </row>
    <row r="9" spans="1:14" ht="14.4" x14ac:dyDescent="0.3">
      <c r="A9" s="3">
        <v>120</v>
      </c>
      <c r="B9" s="3" t="s">
        <v>31</v>
      </c>
      <c r="C9" s="3" t="s">
        <v>8</v>
      </c>
      <c r="D9" s="3">
        <v>36</v>
      </c>
      <c r="E9" s="3">
        <v>52</v>
      </c>
      <c r="F9" s="3">
        <v>78</v>
      </c>
      <c r="G9" s="15">
        <v>4</v>
      </c>
      <c r="H9" s="20">
        <f>F9/D9*100</f>
        <v>216.66666666666666</v>
      </c>
      <c r="J9" s="33" t="s">
        <v>43</v>
      </c>
      <c r="K9" s="2" t="s">
        <v>32</v>
      </c>
      <c r="L9" s="20">
        <v>237.04</v>
      </c>
    </row>
    <row r="10" spans="1:14" ht="14.4" x14ac:dyDescent="0.3">
      <c r="A10" s="3">
        <v>114</v>
      </c>
      <c r="B10" s="3" t="s">
        <v>25</v>
      </c>
      <c r="C10" s="3" t="s">
        <v>8</v>
      </c>
      <c r="D10" s="3">
        <v>41</v>
      </c>
      <c r="E10" s="3">
        <v>66</v>
      </c>
      <c r="F10" s="3">
        <v>89</v>
      </c>
      <c r="G10" s="15">
        <v>4</v>
      </c>
      <c r="H10" s="20">
        <f>F10/D10*100</f>
        <v>217.07317073170734</v>
      </c>
      <c r="K10" s="3" t="s">
        <v>27</v>
      </c>
      <c r="L10" s="20">
        <v>238.46</v>
      </c>
    </row>
    <row r="11" spans="1:14" ht="14.4" x14ac:dyDescent="0.3">
      <c r="A11" s="2">
        <v>109</v>
      </c>
      <c r="B11" s="2" t="s">
        <v>20</v>
      </c>
      <c r="C11" s="2" t="s">
        <v>10</v>
      </c>
      <c r="D11" s="2">
        <v>42</v>
      </c>
      <c r="E11" s="2">
        <v>70</v>
      </c>
      <c r="F11" s="2">
        <v>92</v>
      </c>
      <c r="G11" s="14">
        <v>5</v>
      </c>
      <c r="H11" s="20">
        <f>F11/D11*100</f>
        <v>219.04761904761907</v>
      </c>
      <c r="K11" s="2" t="s">
        <v>15</v>
      </c>
      <c r="L11" s="20">
        <v>240</v>
      </c>
    </row>
    <row r="12" spans="1:14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14">
        <v>4</v>
      </c>
      <c r="H12" s="20">
        <f>F12/D12*100</f>
        <v>223.07692307692309</v>
      </c>
    </row>
    <row r="13" spans="1:14" ht="14.4" x14ac:dyDescent="0.3">
      <c r="A13" s="3">
        <v>124</v>
      </c>
      <c r="B13" s="3" t="s">
        <v>35</v>
      </c>
      <c r="C13" s="3" t="s">
        <v>8</v>
      </c>
      <c r="D13" s="3">
        <v>34</v>
      </c>
      <c r="E13" s="3">
        <v>48</v>
      </c>
      <c r="F13" s="3">
        <v>76</v>
      </c>
      <c r="G13" s="15">
        <v>3</v>
      </c>
      <c r="H13" s="20">
        <f>F13/D13*100</f>
        <v>223.52941176470588</v>
      </c>
    </row>
    <row r="14" spans="1:14" ht="14.4" x14ac:dyDescent="0.3">
      <c r="A14" s="3">
        <v>106</v>
      </c>
      <c r="B14" s="3" t="s">
        <v>17</v>
      </c>
      <c r="C14" s="3" t="s">
        <v>8</v>
      </c>
      <c r="D14" s="3">
        <v>38</v>
      </c>
      <c r="E14" s="3">
        <v>58</v>
      </c>
      <c r="F14" s="3">
        <v>85</v>
      </c>
      <c r="G14" s="15">
        <v>4</v>
      </c>
      <c r="H14" s="20">
        <f>F14/D14*100</f>
        <v>223.68421052631581</v>
      </c>
    </row>
    <row r="15" spans="1:14" ht="14.4" x14ac:dyDescent="0.3">
      <c r="A15" s="3">
        <v>110</v>
      </c>
      <c r="B15" s="3" t="s">
        <v>21</v>
      </c>
      <c r="C15" s="3" t="s">
        <v>8</v>
      </c>
      <c r="D15" s="3">
        <v>37</v>
      </c>
      <c r="E15" s="3">
        <v>55</v>
      </c>
      <c r="F15" s="3">
        <v>83</v>
      </c>
      <c r="G15" s="15">
        <v>4</v>
      </c>
      <c r="H15" s="20">
        <f>F15/D15*100</f>
        <v>224.32432432432435</v>
      </c>
    </row>
    <row r="16" spans="1:14" ht="14.4" x14ac:dyDescent="0.3">
      <c r="A16" s="3">
        <v>102</v>
      </c>
      <c r="B16" s="3" t="s">
        <v>9</v>
      </c>
      <c r="C16" s="3" t="s">
        <v>10</v>
      </c>
      <c r="D16" s="3">
        <v>40</v>
      </c>
      <c r="E16" s="3">
        <v>65</v>
      </c>
      <c r="F16" s="3">
        <v>90</v>
      </c>
      <c r="G16" s="15">
        <v>5</v>
      </c>
      <c r="H16" s="20">
        <f>F16/D16*100</f>
        <v>225</v>
      </c>
    </row>
    <row r="17" spans="1:8" ht="14.4" x14ac:dyDescent="0.3">
      <c r="A17" s="2">
        <v>113</v>
      </c>
      <c r="B17" s="2" t="s">
        <v>24</v>
      </c>
      <c r="C17" s="2" t="s">
        <v>12</v>
      </c>
      <c r="D17" s="2">
        <v>33</v>
      </c>
      <c r="E17" s="2">
        <v>45</v>
      </c>
      <c r="F17" s="2">
        <v>75</v>
      </c>
      <c r="G17" s="14">
        <v>3</v>
      </c>
      <c r="H17" s="20">
        <f>F17/D17*100</f>
        <v>227.27272727272728</v>
      </c>
    </row>
    <row r="18" spans="1:8" ht="14.4" x14ac:dyDescent="0.3">
      <c r="A18" s="2">
        <v>101</v>
      </c>
      <c r="B18" s="2" t="s">
        <v>7</v>
      </c>
      <c r="C18" s="2" t="s">
        <v>8</v>
      </c>
      <c r="D18" s="2">
        <v>35</v>
      </c>
      <c r="E18" s="2">
        <v>50</v>
      </c>
      <c r="F18" s="2">
        <v>80</v>
      </c>
      <c r="G18" s="14">
        <v>4</v>
      </c>
      <c r="H18" s="20">
        <f>F18/D18*100</f>
        <v>228.57142857142856</v>
      </c>
    </row>
    <row r="19" spans="1:8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15">
        <v>3</v>
      </c>
      <c r="H19" s="20">
        <f>F19/D19*100</f>
        <v>231.25</v>
      </c>
    </row>
    <row r="20" spans="1:8" ht="14.4" x14ac:dyDescent="0.3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15">
        <v>3</v>
      </c>
      <c r="H20" s="20">
        <f>F20/D20*100</f>
        <v>232.14285714285717</v>
      </c>
    </row>
    <row r="21" spans="1:8" ht="14.4" x14ac:dyDescent="0.3">
      <c r="A21" s="2">
        <v>117</v>
      </c>
      <c r="B21" s="2" t="s">
        <v>28</v>
      </c>
      <c r="C21" s="2" t="s">
        <v>12</v>
      </c>
      <c r="D21" s="2">
        <v>31</v>
      </c>
      <c r="E21" s="2">
        <v>42</v>
      </c>
      <c r="F21" s="2">
        <v>72</v>
      </c>
      <c r="G21" s="14">
        <v>3</v>
      </c>
      <c r="H21" s="20">
        <f>F21/D21*100</f>
        <v>232.25806451612905</v>
      </c>
    </row>
    <row r="22" spans="1:8" ht="14.4" x14ac:dyDescent="0.3">
      <c r="A22" s="2">
        <v>103</v>
      </c>
      <c r="B22" s="2" t="s">
        <v>11</v>
      </c>
      <c r="C22" s="2" t="s">
        <v>12</v>
      </c>
      <c r="D22" s="2">
        <v>30</v>
      </c>
      <c r="E22" s="2">
        <v>40</v>
      </c>
      <c r="F22" s="2">
        <v>70</v>
      </c>
      <c r="G22" s="14">
        <v>3</v>
      </c>
      <c r="H22" s="20">
        <f>F22/D22*100</f>
        <v>233.33333333333334</v>
      </c>
    </row>
    <row r="23" spans="1:8" ht="14.4" x14ac:dyDescent="0.3">
      <c r="A23" s="2">
        <v>111</v>
      </c>
      <c r="B23" s="2" t="s">
        <v>22</v>
      </c>
      <c r="C23" s="2" t="s">
        <v>16</v>
      </c>
      <c r="D23" s="2">
        <v>29</v>
      </c>
      <c r="E23" s="2">
        <v>38</v>
      </c>
      <c r="F23" s="2">
        <v>68</v>
      </c>
      <c r="G23" s="14">
        <v>3</v>
      </c>
      <c r="H23" s="20">
        <f>F23/D23*100</f>
        <v>234.48275862068962</v>
      </c>
    </row>
    <row r="24" spans="1:8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14">
        <v>2</v>
      </c>
      <c r="H24" s="20">
        <f>F24/D24*100</f>
        <v>237.03703703703701</v>
      </c>
    </row>
    <row r="25" spans="1:8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15">
        <v>2</v>
      </c>
      <c r="H25" s="20">
        <f>F25/D25*100</f>
        <v>238.46153846153845</v>
      </c>
    </row>
    <row r="26" spans="1:8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14">
        <v>2</v>
      </c>
      <c r="H26" s="20">
        <f>F26/D26*100</f>
        <v>240</v>
      </c>
    </row>
  </sheetData>
  <autoFilter ref="H1:H26">
    <sortState ref="H2:H26">
      <sortCondition descending="1" ref="H1:H26"/>
    </sortState>
  </autoFilter>
  <sortState ref="A2:H26">
    <sortCondition ref="H1"/>
  </sortState>
  <mergeCells count="2">
    <mergeCell ref="J3:N3"/>
    <mergeCell ref="J7:N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D19" zoomScale="85" zoomScaleNormal="85" workbookViewId="0">
      <selection activeCell="M36" sqref="M36"/>
    </sheetView>
  </sheetViews>
  <sheetFormatPr defaultRowHeight="13.2" x14ac:dyDescent="0.25"/>
  <cols>
    <col min="1" max="1" width="12.5546875" bestFit="1" customWidth="1"/>
    <col min="2" max="2" width="7.5546875" bestFit="1" customWidth="1"/>
    <col min="3" max="3" width="11.77734375" bestFit="1" customWidth="1"/>
    <col min="4" max="4" width="14.44140625" bestFit="1" customWidth="1"/>
    <col min="5" max="5" width="16.44140625" bestFit="1" customWidth="1"/>
    <col min="6" max="6" width="18.33203125" bestFit="1" customWidth="1"/>
    <col min="7" max="7" width="19.44140625" bestFit="1" customWidth="1"/>
    <col min="8" max="8" width="12.44140625" bestFit="1" customWidth="1"/>
    <col min="9" max="11" width="6.5546875" style="21" customWidth="1"/>
    <col min="12" max="12" width="8.88671875" style="21"/>
  </cols>
  <sheetData>
    <row r="1" spans="1:1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6</v>
      </c>
      <c r="H1" s="18" t="s">
        <v>42</v>
      </c>
    </row>
    <row r="2" spans="1:18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14">
        <v>5</v>
      </c>
      <c r="H2" s="20">
        <f>F2/D2*100</f>
        <v>200</v>
      </c>
      <c r="L2" s="26">
        <v>1</v>
      </c>
      <c r="M2" s="4" t="s">
        <v>47</v>
      </c>
      <c r="N2" s="4"/>
      <c r="O2" s="4"/>
      <c r="P2" s="4"/>
      <c r="Q2" s="4"/>
      <c r="R2" s="25"/>
    </row>
    <row r="3" spans="1:18" ht="14.4" x14ac:dyDescent="0.3">
      <c r="A3" s="2">
        <v>115</v>
      </c>
      <c r="B3" s="2" t="s">
        <v>26</v>
      </c>
      <c r="C3" s="2" t="s">
        <v>14</v>
      </c>
      <c r="D3" s="2">
        <v>48</v>
      </c>
      <c r="E3" s="2">
        <v>78</v>
      </c>
      <c r="F3" s="2">
        <v>98</v>
      </c>
      <c r="G3" s="14">
        <v>5</v>
      </c>
      <c r="H3" s="20">
        <f>F3/D3*100</f>
        <v>204.16666666666666</v>
      </c>
      <c r="M3" s="4">
        <f>CORREL(D2:D26,G2:G26)</f>
        <v>0.94623485838187738</v>
      </c>
    </row>
    <row r="4" spans="1:18" ht="14.4" x14ac:dyDescent="0.3">
      <c r="A4" s="2">
        <v>123</v>
      </c>
      <c r="B4" s="2" t="s">
        <v>34</v>
      </c>
      <c r="C4" s="2" t="s">
        <v>10</v>
      </c>
      <c r="D4" s="2">
        <v>46</v>
      </c>
      <c r="E4" s="2">
        <v>77</v>
      </c>
      <c r="F4" s="2">
        <v>96</v>
      </c>
      <c r="G4" s="14">
        <v>5</v>
      </c>
      <c r="H4" s="20">
        <f>F4/D4*100</f>
        <v>208.69565217391303</v>
      </c>
    </row>
    <row r="5" spans="1:18" ht="14.4" x14ac:dyDescent="0.3">
      <c r="A5" s="2">
        <v>125</v>
      </c>
      <c r="B5" s="2" t="s">
        <v>36</v>
      </c>
      <c r="C5" s="2" t="s">
        <v>14</v>
      </c>
      <c r="D5" s="2">
        <v>47</v>
      </c>
      <c r="E5" s="2">
        <v>79</v>
      </c>
      <c r="F5" s="2">
        <v>99</v>
      </c>
      <c r="G5" s="14">
        <v>5</v>
      </c>
      <c r="H5" s="20">
        <f>F5/D5*100</f>
        <v>210.63829787234042</v>
      </c>
    </row>
    <row r="6" spans="1:18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15">
        <v>5</v>
      </c>
      <c r="H6" s="11">
        <f>F6/D6*100</f>
        <v>211.11111111111111</v>
      </c>
      <c r="L6" s="26">
        <v>2</v>
      </c>
      <c r="M6" s="4" t="s">
        <v>46</v>
      </c>
      <c r="N6" s="4"/>
      <c r="O6" s="4"/>
      <c r="P6" s="4"/>
      <c r="Q6" s="4"/>
      <c r="R6" s="25"/>
    </row>
    <row r="7" spans="1:18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15">
        <v>5</v>
      </c>
      <c r="H7" s="11">
        <f>F7/D7*100</f>
        <v>213.63636363636363</v>
      </c>
      <c r="M7" s="4">
        <f>CORREL(E2:E26,G2:G26)</f>
        <v>0.95745537036476214</v>
      </c>
    </row>
    <row r="8" spans="1:18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15">
        <v>5</v>
      </c>
      <c r="H8" s="11">
        <f>F8/D8*100</f>
        <v>216.27906976744185</v>
      </c>
    </row>
    <row r="9" spans="1:18" ht="14.4" x14ac:dyDescent="0.3">
      <c r="A9" s="3">
        <v>120</v>
      </c>
      <c r="B9" s="3" t="s">
        <v>31</v>
      </c>
      <c r="C9" s="3" t="s">
        <v>8</v>
      </c>
      <c r="D9" s="3">
        <v>36</v>
      </c>
      <c r="E9" s="3">
        <v>52</v>
      </c>
      <c r="F9" s="3">
        <v>78</v>
      </c>
      <c r="G9" s="15">
        <v>4</v>
      </c>
      <c r="H9" s="11">
        <f>F9/D9*100</f>
        <v>216.66666666666666</v>
      </c>
    </row>
    <row r="10" spans="1:18" ht="14.4" x14ac:dyDescent="0.3">
      <c r="A10" s="3">
        <v>114</v>
      </c>
      <c r="B10" s="3" t="s">
        <v>25</v>
      </c>
      <c r="C10" s="3" t="s">
        <v>8</v>
      </c>
      <c r="D10" s="3">
        <v>41</v>
      </c>
      <c r="E10" s="3">
        <v>66</v>
      </c>
      <c r="F10" s="3">
        <v>89</v>
      </c>
      <c r="G10" s="15">
        <v>4</v>
      </c>
      <c r="H10" s="11">
        <f>F10/D10*100</f>
        <v>217.07317073170734</v>
      </c>
      <c r="L10" s="26">
        <v>3</v>
      </c>
      <c r="M10" s="24" t="s">
        <v>45</v>
      </c>
      <c r="N10" s="24"/>
      <c r="O10" s="24"/>
      <c r="P10" s="24"/>
      <c r="Q10" s="24"/>
    </row>
    <row r="11" spans="1:18" ht="14.4" x14ac:dyDescent="0.3">
      <c r="A11" s="2">
        <v>109</v>
      </c>
      <c r="B11" s="2" t="s">
        <v>20</v>
      </c>
      <c r="C11" s="2" t="s">
        <v>10</v>
      </c>
      <c r="D11" s="2">
        <v>42</v>
      </c>
      <c r="E11" s="2">
        <v>70</v>
      </c>
      <c r="F11" s="2">
        <v>92</v>
      </c>
      <c r="G11" s="14">
        <v>5</v>
      </c>
      <c r="H11" s="20">
        <f>F11/D11*100</f>
        <v>219.04761904761907</v>
      </c>
    </row>
    <row r="12" spans="1:18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14">
        <v>4</v>
      </c>
      <c r="H12" s="20">
        <f>F12/D12*100</f>
        <v>223.07692307692309</v>
      </c>
    </row>
    <row r="13" spans="1:18" ht="14.4" x14ac:dyDescent="0.3">
      <c r="A13" s="3">
        <v>124</v>
      </c>
      <c r="B13" s="3" t="s">
        <v>35</v>
      </c>
      <c r="C13" s="3" t="s">
        <v>8</v>
      </c>
      <c r="D13" s="3">
        <v>34</v>
      </c>
      <c r="E13" s="3">
        <v>48</v>
      </c>
      <c r="F13" s="3">
        <v>76</v>
      </c>
      <c r="G13" s="15">
        <v>3</v>
      </c>
      <c r="H13" s="11">
        <f>F13/D13*100</f>
        <v>223.52941176470588</v>
      </c>
    </row>
    <row r="14" spans="1:18" ht="14.4" x14ac:dyDescent="0.3">
      <c r="A14" s="3">
        <v>106</v>
      </c>
      <c r="B14" s="3" t="s">
        <v>17</v>
      </c>
      <c r="C14" s="3" t="s">
        <v>8</v>
      </c>
      <c r="D14" s="3">
        <v>38</v>
      </c>
      <c r="E14" s="3">
        <v>58</v>
      </c>
      <c r="F14" s="3">
        <v>85</v>
      </c>
      <c r="G14" s="15">
        <v>4</v>
      </c>
      <c r="H14" s="11">
        <f>F14/D14*100</f>
        <v>223.68421052631581</v>
      </c>
    </row>
    <row r="15" spans="1:18" ht="14.4" x14ac:dyDescent="0.3">
      <c r="A15" s="3">
        <v>110</v>
      </c>
      <c r="B15" s="3" t="s">
        <v>21</v>
      </c>
      <c r="C15" s="3" t="s">
        <v>8</v>
      </c>
      <c r="D15" s="3">
        <v>37</v>
      </c>
      <c r="E15" s="3">
        <v>55</v>
      </c>
      <c r="F15" s="3">
        <v>83</v>
      </c>
      <c r="G15" s="15">
        <v>4</v>
      </c>
      <c r="H15" s="11">
        <f>F15/D15*100</f>
        <v>224.32432432432435</v>
      </c>
    </row>
    <row r="16" spans="1:18" ht="14.4" x14ac:dyDescent="0.3">
      <c r="A16" s="3">
        <v>102</v>
      </c>
      <c r="B16" s="3" t="s">
        <v>9</v>
      </c>
      <c r="C16" s="3" t="s">
        <v>10</v>
      </c>
      <c r="D16" s="3">
        <v>40</v>
      </c>
      <c r="E16" s="3">
        <v>65</v>
      </c>
      <c r="F16" s="3">
        <v>90</v>
      </c>
      <c r="G16" s="15">
        <v>5</v>
      </c>
      <c r="H16" s="11">
        <f>F16/D16*100</f>
        <v>225</v>
      </c>
    </row>
    <row r="17" spans="1:18" ht="14.4" x14ac:dyDescent="0.3">
      <c r="A17" s="2">
        <v>113</v>
      </c>
      <c r="B17" s="2" t="s">
        <v>24</v>
      </c>
      <c r="C17" s="2" t="s">
        <v>12</v>
      </c>
      <c r="D17" s="2">
        <v>33</v>
      </c>
      <c r="E17" s="2">
        <v>45</v>
      </c>
      <c r="F17" s="2">
        <v>75</v>
      </c>
      <c r="G17" s="14">
        <v>3</v>
      </c>
      <c r="H17" s="20">
        <f>F17/D17*100</f>
        <v>227.27272727272728</v>
      </c>
    </row>
    <row r="18" spans="1:18" ht="14.4" x14ac:dyDescent="0.3">
      <c r="A18" s="2">
        <v>101</v>
      </c>
      <c r="B18" s="2" t="s">
        <v>7</v>
      </c>
      <c r="C18" s="2" t="s">
        <v>8</v>
      </c>
      <c r="D18" s="2">
        <v>35</v>
      </c>
      <c r="E18" s="2">
        <v>50</v>
      </c>
      <c r="F18" s="2">
        <v>80</v>
      </c>
      <c r="G18" s="14">
        <v>4</v>
      </c>
      <c r="H18" s="20">
        <f>F18/D18*100</f>
        <v>228.57142857142856</v>
      </c>
    </row>
    <row r="19" spans="1:18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15">
        <v>3</v>
      </c>
      <c r="H19" s="11">
        <f>F19/D19*100</f>
        <v>231.25</v>
      </c>
    </row>
    <row r="20" spans="1:18" ht="14.4" x14ac:dyDescent="0.3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15">
        <v>3</v>
      </c>
      <c r="H20" s="11">
        <f>F20/D20*100</f>
        <v>232.14285714285717</v>
      </c>
    </row>
    <row r="21" spans="1:18" ht="14.4" x14ac:dyDescent="0.3">
      <c r="A21" s="2">
        <v>117</v>
      </c>
      <c r="B21" s="2" t="s">
        <v>28</v>
      </c>
      <c r="C21" s="2" t="s">
        <v>12</v>
      </c>
      <c r="D21" s="2">
        <v>31</v>
      </c>
      <c r="E21" s="2">
        <v>42</v>
      </c>
      <c r="F21" s="2">
        <v>72</v>
      </c>
      <c r="G21" s="14">
        <v>3</v>
      </c>
      <c r="H21" s="20">
        <f>F21/D21*100</f>
        <v>232.25806451612905</v>
      </c>
    </row>
    <row r="22" spans="1:18" ht="14.4" x14ac:dyDescent="0.3">
      <c r="A22" s="2">
        <v>103</v>
      </c>
      <c r="B22" s="2" t="s">
        <v>11</v>
      </c>
      <c r="C22" s="2" t="s">
        <v>12</v>
      </c>
      <c r="D22" s="2">
        <v>30</v>
      </c>
      <c r="E22" s="2">
        <v>40</v>
      </c>
      <c r="F22" s="2">
        <v>70</v>
      </c>
      <c r="G22" s="14">
        <v>3</v>
      </c>
      <c r="H22" s="20">
        <f>F22/D22*100</f>
        <v>233.33333333333334</v>
      </c>
    </row>
    <row r="23" spans="1:18" ht="14.4" x14ac:dyDescent="0.3">
      <c r="A23" s="2">
        <v>111</v>
      </c>
      <c r="B23" s="2" t="s">
        <v>22</v>
      </c>
      <c r="C23" s="2" t="s">
        <v>16</v>
      </c>
      <c r="D23" s="2">
        <v>29</v>
      </c>
      <c r="E23" s="2">
        <v>38</v>
      </c>
      <c r="F23" s="2">
        <v>68</v>
      </c>
      <c r="G23" s="14">
        <v>3</v>
      </c>
      <c r="H23" s="20">
        <f>F23/D23*100</f>
        <v>234.48275862068962</v>
      </c>
    </row>
    <row r="24" spans="1:18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14">
        <v>2</v>
      </c>
      <c r="H24" s="20">
        <f>F24/D24*100</f>
        <v>237.03703703703701</v>
      </c>
    </row>
    <row r="25" spans="1:18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15">
        <v>2</v>
      </c>
      <c r="H25" s="11">
        <f>F25/D25*100</f>
        <v>238.46153846153845</v>
      </c>
    </row>
    <row r="26" spans="1:18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14">
        <v>2</v>
      </c>
      <c r="H26" s="19">
        <f>F26/D26*100</f>
        <v>240</v>
      </c>
    </row>
    <row r="27" spans="1:18" ht="14.4" x14ac:dyDescent="0.3">
      <c r="A27" s="27"/>
      <c r="B27" s="27"/>
      <c r="C27" s="27"/>
      <c r="N27" s="24" t="s">
        <v>48</v>
      </c>
      <c r="O27" s="24"/>
      <c r="P27" s="24"/>
      <c r="Q27" s="24"/>
      <c r="R27" s="24"/>
    </row>
    <row r="28" spans="1:18" ht="14.4" x14ac:dyDescent="0.3">
      <c r="A28" s="27"/>
      <c r="B28" s="27"/>
      <c r="C28" s="27"/>
      <c r="N28" s="25"/>
      <c r="O28" s="25"/>
      <c r="P28" s="25"/>
      <c r="Q28" s="25"/>
      <c r="R28" s="25"/>
    </row>
    <row r="30" spans="1:18" ht="14.4" x14ac:dyDescent="0.3">
      <c r="L30" s="26">
        <v>4</v>
      </c>
    </row>
    <row r="34" spans="12:15" x14ac:dyDescent="0.25">
      <c r="O34" s="22"/>
    </row>
    <row r="35" spans="12:15" x14ac:dyDescent="0.25">
      <c r="O35" s="22"/>
    </row>
    <row r="36" spans="12:15" x14ac:dyDescent="0.25">
      <c r="O36" s="22"/>
    </row>
    <row r="37" spans="12:15" x14ac:dyDescent="0.25">
      <c r="O37" s="22"/>
    </row>
    <row r="38" spans="12:15" x14ac:dyDescent="0.25">
      <c r="O38" s="22"/>
    </row>
    <row r="41" spans="12:15" ht="14.4" x14ac:dyDescent="0.3">
      <c r="L41" s="26">
        <v>5</v>
      </c>
    </row>
  </sheetData>
  <mergeCells count="2">
    <mergeCell ref="N27:R27"/>
    <mergeCell ref="M10:Q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85" zoomScaleNormal="85" workbookViewId="0">
      <selection sqref="A1:H26"/>
    </sheetView>
  </sheetViews>
  <sheetFormatPr defaultRowHeight="13.2" x14ac:dyDescent="0.25"/>
  <cols>
    <col min="1" max="1" width="12.5546875" bestFit="1" customWidth="1"/>
    <col min="2" max="2" width="7.5546875" bestFit="1" customWidth="1"/>
    <col min="3" max="3" width="11.77734375" bestFit="1" customWidth="1"/>
    <col min="4" max="4" width="14.44140625" bestFit="1" customWidth="1"/>
    <col min="5" max="5" width="16.44140625" bestFit="1" customWidth="1"/>
    <col min="6" max="6" width="18.33203125" bestFit="1" customWidth="1"/>
    <col min="7" max="7" width="19.44140625" bestFit="1" customWidth="1"/>
    <col min="8" max="8" width="6.6640625" bestFit="1" customWidth="1"/>
    <col min="9" max="9" width="22.21875" bestFit="1" customWidth="1"/>
    <col min="10" max="10" width="39.44140625" style="21" bestFit="1" customWidth="1"/>
    <col min="11" max="13" width="6.5546875" style="21" customWidth="1"/>
    <col min="14" max="14" width="8.88671875" style="21"/>
  </cols>
  <sheetData>
    <row r="1" spans="1:2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6</v>
      </c>
      <c r="H1" s="18" t="s">
        <v>42</v>
      </c>
      <c r="I1" s="28" t="s">
        <v>51</v>
      </c>
      <c r="J1" s="28" t="s">
        <v>52</v>
      </c>
    </row>
    <row r="2" spans="1:20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14">
        <v>5</v>
      </c>
      <c r="H2" s="20">
        <f>F2/D2*100</f>
        <v>200</v>
      </c>
      <c r="I2" s="29" t="b">
        <f>IF(G:G&gt;=4,TRUE)</f>
        <v>1</v>
      </c>
      <c r="J2" s="30" t="b">
        <f>IF(D:D&lt;37.04,TRUE)</f>
        <v>0</v>
      </c>
      <c r="N2" s="26">
        <v>1</v>
      </c>
      <c r="O2" s="4" t="s">
        <v>47</v>
      </c>
      <c r="P2" s="4"/>
      <c r="Q2" s="4"/>
      <c r="R2" s="4"/>
      <c r="S2" s="4"/>
      <c r="T2" s="25"/>
    </row>
    <row r="3" spans="1:20" ht="14.4" x14ac:dyDescent="0.3">
      <c r="A3" s="2">
        <v>115</v>
      </c>
      <c r="B3" s="2" t="s">
        <v>26</v>
      </c>
      <c r="C3" s="2" t="s">
        <v>14</v>
      </c>
      <c r="D3" s="2">
        <v>48</v>
      </c>
      <c r="E3" s="2">
        <v>78</v>
      </c>
      <c r="F3" s="2">
        <v>98</v>
      </c>
      <c r="G3" s="14">
        <v>5</v>
      </c>
      <c r="H3" s="20">
        <f>F3/D3*100</f>
        <v>204.16666666666666</v>
      </c>
      <c r="I3" s="29" t="b">
        <f t="shared" ref="I3:I26" si="0">IF(G:G&gt;=4,TRUE)</f>
        <v>1</v>
      </c>
      <c r="J3" s="30" t="b">
        <f t="shared" ref="J3:J26" si="1">IF(D:D&lt;37.04,TRUE)</f>
        <v>0</v>
      </c>
      <c r="O3" s="4">
        <f>CORREL(D2:D26,G2:G26)</f>
        <v>0.94623485838187738</v>
      </c>
    </row>
    <row r="4" spans="1:20" ht="14.4" x14ac:dyDescent="0.3">
      <c r="A4" s="2">
        <v>123</v>
      </c>
      <c r="B4" s="2" t="s">
        <v>34</v>
      </c>
      <c r="C4" s="2" t="s">
        <v>10</v>
      </c>
      <c r="D4" s="2">
        <v>46</v>
      </c>
      <c r="E4" s="2">
        <v>77</v>
      </c>
      <c r="F4" s="2">
        <v>96</v>
      </c>
      <c r="G4" s="14">
        <v>5</v>
      </c>
      <c r="H4" s="20">
        <f>F4/D4*100</f>
        <v>208.69565217391303</v>
      </c>
      <c r="I4" s="29" t="b">
        <f t="shared" si="0"/>
        <v>1</v>
      </c>
      <c r="J4" s="30" t="b">
        <f t="shared" si="1"/>
        <v>0</v>
      </c>
    </row>
    <row r="5" spans="1:20" ht="14.4" x14ac:dyDescent="0.3">
      <c r="A5" s="2">
        <v>125</v>
      </c>
      <c r="B5" s="2" t="s">
        <v>36</v>
      </c>
      <c r="C5" s="2" t="s">
        <v>14</v>
      </c>
      <c r="D5" s="2">
        <v>47</v>
      </c>
      <c r="E5" s="2">
        <v>79</v>
      </c>
      <c r="F5" s="2">
        <v>99</v>
      </c>
      <c r="G5" s="14">
        <v>5</v>
      </c>
      <c r="H5" s="20">
        <f>F5/D5*100</f>
        <v>210.63829787234042</v>
      </c>
      <c r="I5" s="29" t="b">
        <f t="shared" si="0"/>
        <v>1</v>
      </c>
      <c r="J5" s="30" t="b">
        <f t="shared" si="1"/>
        <v>0</v>
      </c>
    </row>
    <row r="6" spans="1:20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15">
        <v>5</v>
      </c>
      <c r="H6" s="11">
        <f>F6/D6*100</f>
        <v>211.11111111111111</v>
      </c>
      <c r="I6" s="29" t="b">
        <f t="shared" si="0"/>
        <v>1</v>
      </c>
      <c r="J6" s="30" t="b">
        <f t="shared" si="1"/>
        <v>0</v>
      </c>
      <c r="N6" s="26">
        <v>2</v>
      </c>
      <c r="O6" s="4" t="s">
        <v>46</v>
      </c>
      <c r="P6" s="4"/>
      <c r="Q6" s="4"/>
      <c r="R6" s="4"/>
      <c r="S6" s="4"/>
      <c r="T6" s="25"/>
    </row>
    <row r="7" spans="1:20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15">
        <v>5</v>
      </c>
      <c r="H7" s="11">
        <f>F7/D7*100</f>
        <v>213.63636363636363</v>
      </c>
      <c r="I7" s="29" t="b">
        <f t="shared" si="0"/>
        <v>1</v>
      </c>
      <c r="J7" s="30" t="b">
        <f t="shared" si="1"/>
        <v>0</v>
      </c>
      <c r="O7" s="4">
        <f>CORREL(E2:E26,G2:G26)</f>
        <v>0.95745537036476214</v>
      </c>
    </row>
    <row r="8" spans="1:20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15">
        <v>5</v>
      </c>
      <c r="H8" s="11">
        <f>F8/D8*100</f>
        <v>216.27906976744185</v>
      </c>
      <c r="I8" s="29" t="b">
        <f t="shared" si="0"/>
        <v>1</v>
      </c>
      <c r="J8" s="30" t="b">
        <f t="shared" si="1"/>
        <v>0</v>
      </c>
    </row>
    <row r="9" spans="1:20" ht="14.4" x14ac:dyDescent="0.3">
      <c r="A9" s="3">
        <v>120</v>
      </c>
      <c r="B9" s="3" t="s">
        <v>31</v>
      </c>
      <c r="C9" s="3" t="s">
        <v>8</v>
      </c>
      <c r="D9" s="3">
        <v>36</v>
      </c>
      <c r="E9" s="3">
        <v>52</v>
      </c>
      <c r="F9" s="3">
        <v>78</v>
      </c>
      <c r="G9" s="15">
        <v>4</v>
      </c>
      <c r="H9" s="11">
        <f>F9/D9*100</f>
        <v>216.66666666666666</v>
      </c>
      <c r="I9" s="29" t="b">
        <f t="shared" si="0"/>
        <v>1</v>
      </c>
      <c r="J9" s="30" t="b">
        <f t="shared" si="1"/>
        <v>1</v>
      </c>
    </row>
    <row r="10" spans="1:20" ht="14.4" x14ac:dyDescent="0.3">
      <c r="A10" s="3">
        <v>114</v>
      </c>
      <c r="B10" s="3" t="s">
        <v>25</v>
      </c>
      <c r="C10" s="3" t="s">
        <v>8</v>
      </c>
      <c r="D10" s="3">
        <v>41</v>
      </c>
      <c r="E10" s="3">
        <v>66</v>
      </c>
      <c r="F10" s="3">
        <v>89</v>
      </c>
      <c r="G10" s="15">
        <v>4</v>
      </c>
      <c r="H10" s="11">
        <f>F10/D10*100</f>
        <v>217.07317073170734</v>
      </c>
      <c r="I10" s="29" t="b">
        <f t="shared" si="0"/>
        <v>1</v>
      </c>
      <c r="J10" s="30" t="b">
        <f t="shared" si="1"/>
        <v>0</v>
      </c>
      <c r="N10" s="26">
        <v>3</v>
      </c>
      <c r="O10" s="24" t="s">
        <v>45</v>
      </c>
      <c r="P10" s="24"/>
      <c r="Q10" s="24"/>
      <c r="R10" s="24"/>
      <c r="S10" s="24"/>
    </row>
    <row r="11" spans="1:20" ht="14.4" x14ac:dyDescent="0.3">
      <c r="A11" s="2">
        <v>109</v>
      </c>
      <c r="B11" s="2" t="s">
        <v>20</v>
      </c>
      <c r="C11" s="2" t="s">
        <v>10</v>
      </c>
      <c r="D11" s="2">
        <v>42</v>
      </c>
      <c r="E11" s="2">
        <v>70</v>
      </c>
      <c r="F11" s="2">
        <v>92</v>
      </c>
      <c r="G11" s="14">
        <v>5</v>
      </c>
      <c r="H11" s="20">
        <f>F11/D11*100</f>
        <v>219.04761904761907</v>
      </c>
      <c r="I11" s="29" t="b">
        <f t="shared" si="0"/>
        <v>1</v>
      </c>
      <c r="J11" s="30" t="b">
        <f t="shared" si="1"/>
        <v>0</v>
      </c>
    </row>
    <row r="12" spans="1:20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14">
        <v>4</v>
      </c>
      <c r="H12" s="20">
        <f>F12/D12*100</f>
        <v>223.07692307692309</v>
      </c>
      <c r="I12" s="29" t="b">
        <f t="shared" si="0"/>
        <v>1</v>
      </c>
      <c r="J12" s="30" t="b">
        <f t="shared" si="1"/>
        <v>0</v>
      </c>
    </row>
    <row r="13" spans="1:20" ht="14.4" x14ac:dyDescent="0.3">
      <c r="A13" s="3">
        <v>124</v>
      </c>
      <c r="B13" s="3" t="s">
        <v>35</v>
      </c>
      <c r="C13" s="3" t="s">
        <v>8</v>
      </c>
      <c r="D13" s="3">
        <v>34</v>
      </c>
      <c r="E13" s="3">
        <v>48</v>
      </c>
      <c r="F13" s="3">
        <v>76</v>
      </c>
      <c r="G13" s="15">
        <v>3</v>
      </c>
      <c r="H13" s="11">
        <f>F13/D13*100</f>
        <v>223.52941176470588</v>
      </c>
      <c r="I13" s="30" t="b">
        <f t="shared" si="0"/>
        <v>0</v>
      </c>
      <c r="J13" s="29" t="b">
        <f t="shared" si="1"/>
        <v>1</v>
      </c>
    </row>
    <row r="14" spans="1:20" ht="14.4" x14ac:dyDescent="0.3">
      <c r="A14" s="3">
        <v>106</v>
      </c>
      <c r="B14" s="3" t="s">
        <v>17</v>
      </c>
      <c r="C14" s="3" t="s">
        <v>8</v>
      </c>
      <c r="D14" s="3">
        <v>38</v>
      </c>
      <c r="E14" s="3">
        <v>58</v>
      </c>
      <c r="F14" s="3">
        <v>85</v>
      </c>
      <c r="G14" s="15">
        <v>4</v>
      </c>
      <c r="H14" s="11">
        <f>F14/D14*100</f>
        <v>223.68421052631581</v>
      </c>
      <c r="I14" s="29" t="b">
        <f t="shared" si="0"/>
        <v>1</v>
      </c>
      <c r="J14" s="30" t="b">
        <f t="shared" si="1"/>
        <v>0</v>
      </c>
    </row>
    <row r="15" spans="1:20" ht="14.4" x14ac:dyDescent="0.3">
      <c r="A15" s="3">
        <v>110</v>
      </c>
      <c r="B15" s="3" t="s">
        <v>21</v>
      </c>
      <c r="C15" s="3" t="s">
        <v>8</v>
      </c>
      <c r="D15" s="3">
        <v>37</v>
      </c>
      <c r="E15" s="3">
        <v>55</v>
      </c>
      <c r="F15" s="3">
        <v>83</v>
      </c>
      <c r="G15" s="15">
        <v>4</v>
      </c>
      <c r="H15" s="11">
        <f>F15/D15*100</f>
        <v>224.32432432432435</v>
      </c>
      <c r="I15" s="29" t="b">
        <f t="shared" si="0"/>
        <v>1</v>
      </c>
      <c r="J15" s="29" t="b">
        <f t="shared" si="1"/>
        <v>1</v>
      </c>
    </row>
    <row r="16" spans="1:20" ht="14.4" x14ac:dyDescent="0.3">
      <c r="A16" s="3">
        <v>102</v>
      </c>
      <c r="B16" s="3" t="s">
        <v>9</v>
      </c>
      <c r="C16" s="3" t="s">
        <v>10</v>
      </c>
      <c r="D16" s="3">
        <v>40</v>
      </c>
      <c r="E16" s="3">
        <v>65</v>
      </c>
      <c r="F16" s="3">
        <v>90</v>
      </c>
      <c r="G16" s="15">
        <v>5</v>
      </c>
      <c r="H16" s="11">
        <f>F16/D16*100</f>
        <v>225</v>
      </c>
      <c r="I16" s="29" t="b">
        <f t="shared" si="0"/>
        <v>1</v>
      </c>
      <c r="J16" s="30" t="b">
        <f t="shared" si="1"/>
        <v>0</v>
      </c>
    </row>
    <row r="17" spans="1:20" ht="14.4" x14ac:dyDescent="0.3">
      <c r="A17" s="2">
        <v>113</v>
      </c>
      <c r="B17" s="2" t="s">
        <v>24</v>
      </c>
      <c r="C17" s="2" t="s">
        <v>12</v>
      </c>
      <c r="D17" s="2">
        <v>33</v>
      </c>
      <c r="E17" s="2">
        <v>45</v>
      </c>
      <c r="F17" s="2">
        <v>75</v>
      </c>
      <c r="G17" s="14">
        <v>3</v>
      </c>
      <c r="H17" s="20">
        <f>F17/D17*100</f>
        <v>227.27272727272728</v>
      </c>
      <c r="I17" s="30" t="b">
        <f t="shared" si="0"/>
        <v>0</v>
      </c>
      <c r="J17" s="29" t="b">
        <f t="shared" si="1"/>
        <v>1</v>
      </c>
    </row>
    <row r="18" spans="1:20" ht="14.4" x14ac:dyDescent="0.3">
      <c r="A18" s="2">
        <v>101</v>
      </c>
      <c r="B18" s="2" t="s">
        <v>7</v>
      </c>
      <c r="C18" s="2" t="s">
        <v>8</v>
      </c>
      <c r="D18" s="2">
        <v>35</v>
      </c>
      <c r="E18" s="2">
        <v>50</v>
      </c>
      <c r="F18" s="2">
        <v>80</v>
      </c>
      <c r="G18" s="14">
        <v>4</v>
      </c>
      <c r="H18" s="20">
        <f>F18/D18*100</f>
        <v>228.57142857142856</v>
      </c>
      <c r="I18" s="29" t="b">
        <f t="shared" si="0"/>
        <v>1</v>
      </c>
      <c r="J18" s="29" t="b">
        <f t="shared" si="1"/>
        <v>1</v>
      </c>
    </row>
    <row r="19" spans="1:20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15">
        <v>3</v>
      </c>
      <c r="H19" s="11">
        <f>F19/D19*100</f>
        <v>231.25</v>
      </c>
      <c r="I19" s="30" t="b">
        <f t="shared" si="0"/>
        <v>0</v>
      </c>
      <c r="J19" s="29" t="b">
        <f t="shared" si="1"/>
        <v>1</v>
      </c>
    </row>
    <row r="20" spans="1:20" ht="14.4" x14ac:dyDescent="0.3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15">
        <v>3</v>
      </c>
      <c r="H20" s="11">
        <f>F20/D20*100</f>
        <v>232.14285714285717</v>
      </c>
      <c r="I20" s="30" t="b">
        <f t="shared" si="0"/>
        <v>0</v>
      </c>
      <c r="J20" s="29" t="b">
        <f t="shared" si="1"/>
        <v>1</v>
      </c>
    </row>
    <row r="21" spans="1:20" ht="14.4" x14ac:dyDescent="0.3">
      <c r="A21" s="2">
        <v>117</v>
      </c>
      <c r="B21" s="2" t="s">
        <v>28</v>
      </c>
      <c r="C21" s="2" t="s">
        <v>12</v>
      </c>
      <c r="D21" s="2">
        <v>31</v>
      </c>
      <c r="E21" s="2">
        <v>42</v>
      </c>
      <c r="F21" s="2">
        <v>72</v>
      </c>
      <c r="G21" s="14">
        <v>3</v>
      </c>
      <c r="H21" s="20">
        <f>F21/D21*100</f>
        <v>232.25806451612905</v>
      </c>
      <c r="I21" s="30" t="b">
        <f t="shared" si="0"/>
        <v>0</v>
      </c>
      <c r="J21" s="29" t="b">
        <f>IF(D:D&lt;37.04,TRUE)</f>
        <v>1</v>
      </c>
    </row>
    <row r="22" spans="1:20" ht="14.4" x14ac:dyDescent="0.3">
      <c r="A22" s="2">
        <v>103</v>
      </c>
      <c r="B22" s="2" t="s">
        <v>11</v>
      </c>
      <c r="C22" s="2" t="s">
        <v>12</v>
      </c>
      <c r="D22" s="2">
        <v>30</v>
      </c>
      <c r="E22" s="2">
        <v>40</v>
      </c>
      <c r="F22" s="2">
        <v>70</v>
      </c>
      <c r="G22" s="14">
        <v>3</v>
      </c>
      <c r="H22" s="20">
        <f>F22/D22*100</f>
        <v>233.33333333333334</v>
      </c>
      <c r="I22" s="30" t="b">
        <f t="shared" si="0"/>
        <v>0</v>
      </c>
      <c r="J22" s="29" t="b">
        <f t="shared" si="1"/>
        <v>1</v>
      </c>
    </row>
    <row r="23" spans="1:20" ht="14.4" x14ac:dyDescent="0.3">
      <c r="A23" s="2">
        <v>111</v>
      </c>
      <c r="B23" s="2" t="s">
        <v>22</v>
      </c>
      <c r="C23" s="2" t="s">
        <v>16</v>
      </c>
      <c r="D23" s="2">
        <v>29</v>
      </c>
      <c r="E23" s="2">
        <v>38</v>
      </c>
      <c r="F23" s="2">
        <v>68</v>
      </c>
      <c r="G23" s="14">
        <v>3</v>
      </c>
      <c r="H23" s="20">
        <f>F23/D23*100</f>
        <v>234.48275862068962</v>
      </c>
      <c r="I23" s="30" t="b">
        <f t="shared" si="0"/>
        <v>0</v>
      </c>
      <c r="J23" s="29" t="b">
        <f t="shared" si="1"/>
        <v>1</v>
      </c>
    </row>
    <row r="24" spans="1:20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14">
        <v>2</v>
      </c>
      <c r="H24" s="20">
        <f>F24/D24*100</f>
        <v>237.03703703703701</v>
      </c>
      <c r="I24" s="30" t="b">
        <f t="shared" si="0"/>
        <v>0</v>
      </c>
      <c r="J24" s="29" t="b">
        <f t="shared" si="1"/>
        <v>1</v>
      </c>
    </row>
    <row r="25" spans="1:20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15">
        <v>2</v>
      </c>
      <c r="H25" s="11">
        <f>F25/D25*100</f>
        <v>238.46153846153845</v>
      </c>
      <c r="I25" s="30" t="b">
        <f t="shared" si="0"/>
        <v>0</v>
      </c>
      <c r="J25" s="29" t="b">
        <f t="shared" si="1"/>
        <v>1</v>
      </c>
    </row>
    <row r="26" spans="1:20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14">
        <v>2</v>
      </c>
      <c r="H26" s="19">
        <f>F26/D26*100</f>
        <v>240</v>
      </c>
      <c r="I26" s="30" t="b">
        <f t="shared" si="0"/>
        <v>0</v>
      </c>
      <c r="J26" s="29" t="b">
        <f t="shared" si="1"/>
        <v>1</v>
      </c>
    </row>
    <row r="27" spans="1:20" ht="14.4" x14ac:dyDescent="0.3">
      <c r="A27" s="27"/>
      <c r="B27" s="27"/>
      <c r="C27" s="27"/>
      <c r="I27" s="21"/>
      <c r="J27" s="23"/>
      <c r="P27" s="24" t="s">
        <v>48</v>
      </c>
      <c r="Q27" s="24"/>
      <c r="R27" s="24"/>
      <c r="S27" s="24"/>
      <c r="T27" s="24"/>
    </row>
    <row r="28" spans="1:20" ht="14.4" x14ac:dyDescent="0.3">
      <c r="A28" s="27"/>
      <c r="B28" s="27"/>
      <c r="C28" s="27"/>
      <c r="I28" s="21"/>
      <c r="P28" s="25"/>
      <c r="Q28" s="25"/>
      <c r="R28" s="25"/>
      <c r="S28" s="25"/>
      <c r="T28" s="25"/>
    </row>
    <row r="29" spans="1:20" x14ac:dyDescent="0.25">
      <c r="F29" s="24" t="s">
        <v>49</v>
      </c>
      <c r="G29" s="24"/>
      <c r="H29" s="24"/>
      <c r="I29" s="24"/>
      <c r="J29" s="24"/>
    </row>
    <row r="30" spans="1:20" ht="14.4" x14ac:dyDescent="0.3">
      <c r="J30"/>
      <c r="N30" s="26">
        <v>4</v>
      </c>
      <c r="P30" s="24" t="s">
        <v>49</v>
      </c>
      <c r="Q30" s="24"/>
      <c r="R30" s="24"/>
      <c r="S30" s="24"/>
      <c r="T30" s="24"/>
    </row>
    <row r="31" spans="1:20" x14ac:dyDescent="0.25">
      <c r="G31" s="24" t="s">
        <v>50</v>
      </c>
      <c r="H31" s="24"/>
      <c r="J31"/>
    </row>
    <row r="32" spans="1:20" x14ac:dyDescent="0.25">
      <c r="G32">
        <f>AVERAGE('Correlation Analysi®'!D2:D26)</f>
        <v>37.04</v>
      </c>
      <c r="J32"/>
      <c r="Q32" s="24" t="s">
        <v>50</v>
      </c>
      <c r="R32" s="24"/>
    </row>
    <row r="33" spans="14:17" x14ac:dyDescent="0.25">
      <c r="Q33">
        <f>AVERAGE(D2:D26)</f>
        <v>37.04</v>
      </c>
    </row>
    <row r="34" spans="14:17" x14ac:dyDescent="0.25">
      <c r="Q34" s="22"/>
    </row>
    <row r="35" spans="14:17" x14ac:dyDescent="0.25">
      <c r="Q35" s="22"/>
    </row>
    <row r="36" spans="14:17" x14ac:dyDescent="0.25">
      <c r="Q36" s="22"/>
    </row>
    <row r="37" spans="14:17" x14ac:dyDescent="0.25">
      <c r="Q37" s="22"/>
    </row>
    <row r="38" spans="14:17" x14ac:dyDescent="0.25">
      <c r="Q38" s="22"/>
    </row>
    <row r="41" spans="14:17" ht="14.4" x14ac:dyDescent="0.3">
      <c r="N41" s="26">
        <v>5</v>
      </c>
    </row>
  </sheetData>
  <mergeCells count="6">
    <mergeCell ref="O10:S10"/>
    <mergeCell ref="P27:T27"/>
    <mergeCell ref="P30:T30"/>
    <mergeCell ref="Q32:R32"/>
    <mergeCell ref="F29:J29"/>
    <mergeCell ref="G31:H31"/>
  </mergeCells>
  <conditionalFormatting sqref="I1:J1 I27:J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J1" workbookViewId="0">
      <selection activeCell="U18" sqref="U18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9" max="9" width="12.21875" bestFit="1" customWidth="1"/>
    <col min="10" max="10" width="16.77734375" bestFit="1" customWidth="1"/>
    <col min="11" max="11" width="32.88671875" bestFit="1" customWidth="1"/>
  </cols>
  <sheetData>
    <row r="1" spans="1:1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6</v>
      </c>
      <c r="H1" s="18" t="s">
        <v>42</v>
      </c>
      <c r="I1" s="18" t="s">
        <v>53</v>
      </c>
      <c r="J1" s="18" t="s">
        <v>54</v>
      </c>
      <c r="K1" s="18" t="s">
        <v>55</v>
      </c>
    </row>
    <row r="2" spans="1:19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14">
        <v>5</v>
      </c>
      <c r="H2" s="20">
        <f>F2/D2*100</f>
        <v>200</v>
      </c>
      <c r="I2" s="20">
        <f>E2/D2</f>
        <v>1.6</v>
      </c>
      <c r="J2" s="20"/>
      <c r="K2" s="20">
        <f>CORREL(F2:F26,G2:G26)</f>
        <v>0.96168249963199248</v>
      </c>
    </row>
    <row r="3" spans="1:19" ht="14.4" x14ac:dyDescent="0.3">
      <c r="A3" s="2">
        <v>115</v>
      </c>
      <c r="B3" s="2" t="s">
        <v>26</v>
      </c>
      <c r="C3" s="2" t="s">
        <v>14</v>
      </c>
      <c r="D3" s="2">
        <v>48</v>
      </c>
      <c r="E3" s="2">
        <v>78</v>
      </c>
      <c r="F3" s="2">
        <v>98</v>
      </c>
      <c r="G3" s="14">
        <v>5</v>
      </c>
      <c r="H3" s="20">
        <f>F3/D3*100</f>
        <v>204.16666666666666</v>
      </c>
      <c r="I3" s="20">
        <f t="shared" ref="I3:I26" si="0">E3/D3</f>
        <v>1.625</v>
      </c>
      <c r="J3" s="20"/>
      <c r="K3" s="20"/>
    </row>
    <row r="4" spans="1:19" ht="14.4" x14ac:dyDescent="0.3">
      <c r="A4" s="2">
        <v>123</v>
      </c>
      <c r="B4" s="2" t="s">
        <v>34</v>
      </c>
      <c r="C4" s="2" t="s">
        <v>10</v>
      </c>
      <c r="D4" s="2">
        <v>46</v>
      </c>
      <c r="E4" s="2">
        <v>77</v>
      </c>
      <c r="F4" s="2">
        <v>96</v>
      </c>
      <c r="G4" s="14">
        <v>5</v>
      </c>
      <c r="H4" s="20">
        <f>F4/D4*100</f>
        <v>208.69565217391303</v>
      </c>
      <c r="I4" s="20">
        <f t="shared" si="0"/>
        <v>1.673913043478261</v>
      </c>
      <c r="J4" s="20"/>
      <c r="K4" s="20"/>
    </row>
    <row r="5" spans="1:19" ht="14.4" x14ac:dyDescent="0.3">
      <c r="A5" s="2">
        <v>125</v>
      </c>
      <c r="B5" s="2" t="s">
        <v>36</v>
      </c>
      <c r="C5" s="2" t="s">
        <v>14</v>
      </c>
      <c r="D5" s="2">
        <v>47</v>
      </c>
      <c r="E5" s="2">
        <v>79</v>
      </c>
      <c r="F5" s="2">
        <v>99</v>
      </c>
      <c r="G5" s="14">
        <v>5</v>
      </c>
      <c r="H5" s="20">
        <f>F5/D5*100</f>
        <v>210.63829787234042</v>
      </c>
      <c r="I5" s="20">
        <f t="shared" si="0"/>
        <v>1.6808510638297873</v>
      </c>
      <c r="J5" s="20"/>
      <c r="K5" s="20"/>
      <c r="P5" s="23"/>
      <c r="Q5" s="23"/>
      <c r="R5" s="23"/>
    </row>
    <row r="6" spans="1:19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15">
        <v>5</v>
      </c>
      <c r="H6" s="11">
        <f>F6/D6*100</f>
        <v>211.11111111111111</v>
      </c>
      <c r="I6" s="20">
        <f t="shared" si="0"/>
        <v>1.6666666666666667</v>
      </c>
      <c r="J6" s="20"/>
      <c r="K6" s="20"/>
    </row>
    <row r="7" spans="1:19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15">
        <v>5</v>
      </c>
      <c r="H7" s="11">
        <f>F7/D7*100</f>
        <v>213.63636363636363</v>
      </c>
      <c r="I7" s="20">
        <f t="shared" si="0"/>
        <v>1.6590909090909092</v>
      </c>
      <c r="J7" s="20"/>
      <c r="K7" s="20"/>
      <c r="Q7" s="22"/>
    </row>
    <row r="8" spans="1:19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15">
        <v>5</v>
      </c>
      <c r="H8" s="11">
        <f>F8/D8*100</f>
        <v>216.27906976744185</v>
      </c>
      <c r="I8" s="20">
        <f t="shared" si="0"/>
        <v>1.7441860465116279</v>
      </c>
      <c r="J8" s="20">
        <f>1.74</f>
        <v>1.74</v>
      </c>
      <c r="K8" s="20"/>
    </row>
    <row r="9" spans="1:19" ht="14.4" x14ac:dyDescent="0.3">
      <c r="A9" s="3">
        <v>120</v>
      </c>
      <c r="B9" s="3" t="s">
        <v>31</v>
      </c>
      <c r="C9" s="3" t="s">
        <v>8</v>
      </c>
      <c r="D9" s="3">
        <v>36</v>
      </c>
      <c r="E9" s="3">
        <v>52</v>
      </c>
      <c r="F9" s="3">
        <v>78</v>
      </c>
      <c r="G9" s="15">
        <v>4</v>
      </c>
      <c r="H9" s="11">
        <f>F9/D9*100</f>
        <v>216.66666666666666</v>
      </c>
      <c r="I9" s="20">
        <f t="shared" si="0"/>
        <v>1.4444444444444444</v>
      </c>
      <c r="J9" s="20"/>
      <c r="K9" s="20"/>
      <c r="O9" s="32"/>
      <c r="P9" s="32"/>
      <c r="Q9" s="32"/>
      <c r="R9" s="32"/>
      <c r="S9" s="32"/>
    </row>
    <row r="10" spans="1:19" ht="14.4" x14ac:dyDescent="0.3">
      <c r="A10" s="3">
        <v>114</v>
      </c>
      <c r="B10" s="3" t="s">
        <v>25</v>
      </c>
      <c r="C10" s="3" t="s">
        <v>8</v>
      </c>
      <c r="D10" s="3">
        <v>41</v>
      </c>
      <c r="E10" s="3">
        <v>66</v>
      </c>
      <c r="F10" s="3">
        <v>89</v>
      </c>
      <c r="G10" s="15">
        <v>4</v>
      </c>
      <c r="H10" s="11">
        <f>F10/D10*100</f>
        <v>217.07317073170734</v>
      </c>
      <c r="I10" s="20">
        <f t="shared" si="0"/>
        <v>1.6097560975609757</v>
      </c>
      <c r="J10" s="20"/>
      <c r="K10" s="20"/>
    </row>
    <row r="11" spans="1:19" ht="14.4" x14ac:dyDescent="0.3">
      <c r="A11" s="2">
        <v>109</v>
      </c>
      <c r="B11" s="2" t="s">
        <v>20</v>
      </c>
      <c r="C11" s="2" t="s">
        <v>10</v>
      </c>
      <c r="D11" s="2">
        <v>42</v>
      </c>
      <c r="E11" s="2">
        <v>70</v>
      </c>
      <c r="F11" s="2">
        <v>92</v>
      </c>
      <c r="G11" s="14">
        <v>5</v>
      </c>
      <c r="H11" s="20">
        <f>F11/D11*100</f>
        <v>219.04761904761907</v>
      </c>
      <c r="I11" s="20">
        <f t="shared" si="0"/>
        <v>1.6666666666666667</v>
      </c>
      <c r="J11" s="20"/>
      <c r="K11" s="20"/>
    </row>
    <row r="12" spans="1:19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14">
        <v>4</v>
      </c>
      <c r="H12" s="20">
        <f>F12/D12*100</f>
        <v>223.07692307692309</v>
      </c>
      <c r="I12" s="20">
        <f t="shared" si="0"/>
        <v>1.5384615384615385</v>
      </c>
      <c r="J12" s="20"/>
      <c r="K12" s="20"/>
    </row>
    <row r="13" spans="1:19" ht="14.4" x14ac:dyDescent="0.3">
      <c r="A13" s="3">
        <v>124</v>
      </c>
      <c r="B13" s="3" t="s">
        <v>35</v>
      </c>
      <c r="C13" s="3" t="s">
        <v>8</v>
      </c>
      <c r="D13" s="3">
        <v>34</v>
      </c>
      <c r="E13" s="3">
        <v>48</v>
      </c>
      <c r="F13" s="3">
        <v>76</v>
      </c>
      <c r="G13" s="15">
        <v>3</v>
      </c>
      <c r="H13" s="11">
        <f>F13/D13*100</f>
        <v>223.52941176470588</v>
      </c>
      <c r="I13" s="20">
        <f t="shared" si="0"/>
        <v>1.411764705882353</v>
      </c>
      <c r="J13" s="20"/>
      <c r="K13" s="20"/>
    </row>
    <row r="14" spans="1:19" ht="14.4" x14ac:dyDescent="0.3">
      <c r="A14" s="3">
        <v>106</v>
      </c>
      <c r="B14" s="3" t="s">
        <v>17</v>
      </c>
      <c r="C14" s="3" t="s">
        <v>8</v>
      </c>
      <c r="D14" s="3">
        <v>38</v>
      </c>
      <c r="E14" s="3">
        <v>58</v>
      </c>
      <c r="F14" s="3">
        <v>85</v>
      </c>
      <c r="G14" s="15">
        <v>4</v>
      </c>
      <c r="H14" s="11">
        <f>F14/D14*100</f>
        <v>223.68421052631581</v>
      </c>
      <c r="I14" s="20">
        <f t="shared" si="0"/>
        <v>1.5263157894736843</v>
      </c>
      <c r="J14" s="20"/>
      <c r="K14" s="20"/>
    </row>
    <row r="15" spans="1:19" ht="14.4" x14ac:dyDescent="0.3">
      <c r="A15" s="3">
        <v>110</v>
      </c>
      <c r="B15" s="3" t="s">
        <v>21</v>
      </c>
      <c r="C15" s="3" t="s">
        <v>8</v>
      </c>
      <c r="D15" s="3">
        <v>37</v>
      </c>
      <c r="E15" s="3">
        <v>55</v>
      </c>
      <c r="F15" s="3">
        <v>83</v>
      </c>
      <c r="G15" s="15">
        <v>4</v>
      </c>
      <c r="H15" s="11">
        <f>F15/D15*100</f>
        <v>224.32432432432435</v>
      </c>
      <c r="I15" s="20">
        <f t="shared" si="0"/>
        <v>1.4864864864864864</v>
      </c>
      <c r="J15" s="20"/>
      <c r="K15" s="20"/>
    </row>
    <row r="16" spans="1:19" ht="14.4" x14ac:dyDescent="0.3">
      <c r="A16" s="3">
        <v>102</v>
      </c>
      <c r="B16" s="3" t="s">
        <v>9</v>
      </c>
      <c r="C16" s="3" t="s">
        <v>10</v>
      </c>
      <c r="D16" s="3">
        <v>40</v>
      </c>
      <c r="E16" s="3">
        <v>65</v>
      </c>
      <c r="F16" s="3">
        <v>90</v>
      </c>
      <c r="G16" s="15">
        <v>5</v>
      </c>
      <c r="H16" s="11">
        <f>F16/D16*100</f>
        <v>225</v>
      </c>
      <c r="I16" s="20">
        <f t="shared" si="0"/>
        <v>1.625</v>
      </c>
      <c r="J16" s="20"/>
      <c r="K16" s="20"/>
    </row>
    <row r="17" spans="1:11" ht="14.4" x14ac:dyDescent="0.3">
      <c r="A17" s="2">
        <v>113</v>
      </c>
      <c r="B17" s="2" t="s">
        <v>24</v>
      </c>
      <c r="C17" s="2" t="s">
        <v>12</v>
      </c>
      <c r="D17" s="2">
        <v>33</v>
      </c>
      <c r="E17" s="2">
        <v>45</v>
      </c>
      <c r="F17" s="2">
        <v>75</v>
      </c>
      <c r="G17" s="14">
        <v>3</v>
      </c>
      <c r="H17" s="20">
        <f>F17/D17*100</f>
        <v>227.27272727272728</v>
      </c>
      <c r="I17" s="20">
        <f t="shared" si="0"/>
        <v>1.3636363636363635</v>
      </c>
      <c r="J17" s="20"/>
      <c r="K17" s="20"/>
    </row>
    <row r="18" spans="1:11" ht="14.4" x14ac:dyDescent="0.3">
      <c r="A18" s="2">
        <v>101</v>
      </c>
      <c r="B18" s="2" t="s">
        <v>7</v>
      </c>
      <c r="C18" s="2" t="s">
        <v>8</v>
      </c>
      <c r="D18" s="2">
        <v>35</v>
      </c>
      <c r="E18" s="2">
        <v>50</v>
      </c>
      <c r="F18" s="2">
        <v>80</v>
      </c>
      <c r="G18" s="14">
        <v>4</v>
      </c>
      <c r="H18" s="20">
        <f>F18/D18*100</f>
        <v>228.57142857142856</v>
      </c>
      <c r="I18" s="20">
        <f t="shared" si="0"/>
        <v>1.4285714285714286</v>
      </c>
      <c r="J18" s="20"/>
      <c r="K18" s="20"/>
    </row>
    <row r="19" spans="1:11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15">
        <v>3</v>
      </c>
      <c r="H19" s="11">
        <f>F19/D19*100</f>
        <v>231.25</v>
      </c>
      <c r="I19" s="20">
        <f t="shared" si="0"/>
        <v>1.375</v>
      </c>
      <c r="J19" s="20"/>
      <c r="K19" s="20"/>
    </row>
    <row r="20" spans="1:11" ht="14.4" x14ac:dyDescent="0.3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15">
        <v>3</v>
      </c>
      <c r="H20" s="11">
        <f>F20/D20*100</f>
        <v>232.14285714285717</v>
      </c>
      <c r="I20" s="20">
        <f t="shared" si="0"/>
        <v>1.25</v>
      </c>
      <c r="J20" s="20"/>
      <c r="K20" s="20"/>
    </row>
    <row r="21" spans="1:11" ht="14.4" x14ac:dyDescent="0.3">
      <c r="A21" s="2">
        <v>117</v>
      </c>
      <c r="B21" s="2" t="s">
        <v>28</v>
      </c>
      <c r="C21" s="2" t="s">
        <v>12</v>
      </c>
      <c r="D21" s="2">
        <v>31</v>
      </c>
      <c r="E21" s="2">
        <v>42</v>
      </c>
      <c r="F21" s="2">
        <v>72</v>
      </c>
      <c r="G21" s="14">
        <v>3</v>
      </c>
      <c r="H21" s="20">
        <f>F21/D21*100</f>
        <v>232.25806451612905</v>
      </c>
      <c r="I21" s="20">
        <f t="shared" si="0"/>
        <v>1.3548387096774193</v>
      </c>
      <c r="J21" s="20"/>
      <c r="K21" s="20"/>
    </row>
    <row r="22" spans="1:11" ht="14.4" x14ac:dyDescent="0.3">
      <c r="A22" s="2">
        <v>103</v>
      </c>
      <c r="B22" s="2" t="s">
        <v>11</v>
      </c>
      <c r="C22" s="2" t="s">
        <v>12</v>
      </c>
      <c r="D22" s="2">
        <v>30</v>
      </c>
      <c r="E22" s="2">
        <v>40</v>
      </c>
      <c r="F22" s="2">
        <v>70</v>
      </c>
      <c r="G22" s="14">
        <v>3</v>
      </c>
      <c r="H22" s="20">
        <f>F22/D22*100</f>
        <v>233.33333333333334</v>
      </c>
      <c r="I22" s="20">
        <f t="shared" si="0"/>
        <v>1.3333333333333333</v>
      </c>
      <c r="J22" s="20"/>
      <c r="K22" s="20"/>
    </row>
    <row r="23" spans="1:11" ht="14.4" x14ac:dyDescent="0.3">
      <c r="A23" s="2">
        <v>111</v>
      </c>
      <c r="B23" s="2" t="s">
        <v>22</v>
      </c>
      <c r="C23" s="2" t="s">
        <v>16</v>
      </c>
      <c r="D23" s="2">
        <v>29</v>
      </c>
      <c r="E23" s="2">
        <v>38</v>
      </c>
      <c r="F23" s="2">
        <v>68</v>
      </c>
      <c r="G23" s="14">
        <v>3</v>
      </c>
      <c r="H23" s="20">
        <f>F23/D23*100</f>
        <v>234.48275862068962</v>
      </c>
      <c r="I23" s="20">
        <f>E23/D23</f>
        <v>1.3103448275862069</v>
      </c>
      <c r="J23" s="20"/>
      <c r="K23" s="20"/>
    </row>
    <row r="24" spans="1:11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14">
        <v>2</v>
      </c>
      <c r="H24" s="20">
        <f>F24/D24*100</f>
        <v>237.03703703703701</v>
      </c>
      <c r="I24" s="20">
        <f t="shared" si="0"/>
        <v>1.2592592592592593</v>
      </c>
      <c r="J24" s="20"/>
      <c r="K24" s="20"/>
    </row>
    <row r="25" spans="1:11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15">
        <v>2</v>
      </c>
      <c r="H25" s="11">
        <f>F25/D25*100</f>
        <v>238.46153846153845</v>
      </c>
      <c r="I25" s="20">
        <f t="shared" si="0"/>
        <v>1.2307692307692308</v>
      </c>
      <c r="J25" s="20"/>
      <c r="K25" s="20"/>
    </row>
    <row r="26" spans="1:11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14">
        <v>2</v>
      </c>
      <c r="H26" s="19">
        <f>F26/D26*100</f>
        <v>240</v>
      </c>
      <c r="I26" s="20">
        <f t="shared" si="0"/>
        <v>1.2</v>
      </c>
      <c r="J26" s="20"/>
      <c r="K26" s="20"/>
    </row>
    <row r="27" spans="1:11" x14ac:dyDescent="0.25">
      <c r="I27" s="31"/>
    </row>
  </sheetData>
  <mergeCells count="1">
    <mergeCell ref="O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Top 5 Productive Employees </vt:lpstr>
      <vt:lpstr>DEPARTMENT WISE PRODUCTIVITY1</vt:lpstr>
      <vt:lpstr>PEI</vt:lpstr>
      <vt:lpstr>Correlation Analysi®</vt:lpstr>
      <vt:lpstr> Underutilized High Performers</vt:lpstr>
      <vt:lpstr>  Tasks per Hour 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 DOCTOR</cp:lastModifiedBy>
  <dcterms:modified xsi:type="dcterms:W3CDTF">2025-06-23T06:07:30Z</dcterms:modified>
</cp:coreProperties>
</file>