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z3\Desktop\"/>
    </mc:Choice>
  </mc:AlternateContent>
  <xr:revisionPtr revIDLastSave="0" documentId="13_ncr:1_{B47777AC-817E-4B30-AD09-BFA6D52F1F4E}" xr6:coauthVersionLast="47" xr6:coauthVersionMax="47" xr10:uidLastSave="{00000000-0000-0000-0000-000000000000}"/>
  <bookViews>
    <workbookView xWindow="-108" yWindow="-108" windowWidth="23256" windowHeight="12456" xr2:uid="{3AAAC02B-7238-43D9-8D55-49EF18DDB061}"/>
  </bookViews>
  <sheets>
    <sheet name="P&amp;L Variance Analysis" sheetId="4" r:id="rId1"/>
    <sheet name="Xlookup with data validation" sheetId="1" r:id="rId2"/>
    <sheet name="Combine cells &amp; data extraction" sheetId="2" r:id="rId3"/>
  </sheets>
  <externalReferences>
    <externalReference r:id="rId4"/>
  </externalReferences>
  <definedNames>
    <definedName name="_xlnm._FilterDatabase" localSheetId="0" hidden="1">'P&amp;L Variance Analysis'!$R$28:$R$38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4" l="1"/>
  <c r="F39" i="4"/>
  <c r="E39" i="4"/>
  <c r="E41" i="4" s="1"/>
  <c r="D39" i="4"/>
  <c r="D41" i="4" s="1"/>
  <c r="C39" i="4"/>
  <c r="C41" i="4" s="1"/>
  <c r="G30" i="4"/>
  <c r="G41" i="4" s="1"/>
  <c r="F30" i="4"/>
  <c r="F41" i="4" s="1"/>
  <c r="E30" i="4"/>
  <c r="D30" i="4"/>
  <c r="C30" i="4"/>
  <c r="K20" i="4"/>
  <c r="J20" i="4"/>
  <c r="N18" i="4"/>
  <c r="M18" i="4"/>
  <c r="L18" i="4"/>
  <c r="K18" i="4"/>
  <c r="J18" i="4"/>
  <c r="I18" i="4"/>
  <c r="H18" i="4"/>
  <c r="G18" i="4"/>
  <c r="F18" i="4"/>
  <c r="E18" i="4"/>
  <c r="D18" i="4"/>
  <c r="C18" i="4"/>
  <c r="R17" i="4" a="1"/>
  <c r="R17" i="4" s="1"/>
  <c r="Q17" i="4" a="1"/>
  <c r="Q17" i="4" s="1"/>
  <c r="R16" i="4" a="1"/>
  <c r="R16" i="4" s="1"/>
  <c r="Q16" i="4" a="1"/>
  <c r="Q16" i="4" s="1"/>
  <c r="U16" i="4" s="1"/>
  <c r="R15" i="4" a="1"/>
  <c r="R15" i="4" s="1"/>
  <c r="Q15" i="4" a="1"/>
  <c r="Q15" i="4" s="1"/>
  <c r="R14" i="4" a="1"/>
  <c r="R14" i="4" s="1"/>
  <c r="Q14" i="4" a="1"/>
  <c r="Q14" i="4" s="1"/>
  <c r="R13" i="4" a="1"/>
  <c r="R13" i="4" s="1"/>
  <c r="Q13" i="4" a="1"/>
  <c r="Q13" i="4" s="1"/>
  <c r="R12" i="4" a="1"/>
  <c r="R12" i="4" s="1"/>
  <c r="Q12" i="4" a="1"/>
  <c r="Q12" i="4" s="1"/>
  <c r="N9" i="4"/>
  <c r="N20" i="4" s="1"/>
  <c r="M9" i="4"/>
  <c r="M20" i="4" s="1"/>
  <c r="L9" i="4"/>
  <c r="L20" i="4" s="1"/>
  <c r="K9" i="4"/>
  <c r="J9" i="4"/>
  <c r="I9" i="4"/>
  <c r="I20" i="4" s="1"/>
  <c r="H9" i="4"/>
  <c r="H20" i="4" s="1"/>
  <c r="G9" i="4"/>
  <c r="G20" i="4" s="1"/>
  <c r="F9" i="4"/>
  <c r="F20" i="4" s="1"/>
  <c r="E9" i="4"/>
  <c r="E20" i="4" s="1"/>
  <c r="D9" i="4"/>
  <c r="D20" i="4" s="1"/>
  <c r="C9" i="4"/>
  <c r="C20" i="4" s="1"/>
  <c r="C21" i="4" s="1"/>
  <c r="R8" i="4" a="1"/>
  <c r="R8" i="4" s="1"/>
  <c r="Q8" i="4" a="1"/>
  <c r="Q8" i="4" s="1"/>
  <c r="R7" i="4" a="1"/>
  <c r="R7" i="4" s="1"/>
  <c r="Q7" i="4" a="1"/>
  <c r="Q7" i="4" s="1"/>
  <c r="R6" i="4" a="1"/>
  <c r="R6" i="4" s="1"/>
  <c r="Q6" i="4" a="1"/>
  <c r="Q6" i="4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I7" i="1"/>
  <c r="I6" i="1"/>
  <c r="I5" i="1"/>
  <c r="I4" i="1"/>
  <c r="I3" i="1"/>
  <c r="V7" i="4" l="1"/>
  <c r="V13" i="4"/>
  <c r="U13" i="4"/>
  <c r="T13" i="4"/>
  <c r="V14" i="4"/>
  <c r="U14" i="4"/>
  <c r="T14" i="4"/>
  <c r="Q9" i="4"/>
  <c r="V6" i="4"/>
  <c r="U6" i="4"/>
  <c r="T6" i="4"/>
  <c r="R9" i="4"/>
  <c r="U15" i="4"/>
  <c r="T15" i="4"/>
  <c r="V15" i="4"/>
  <c r="U7" i="4"/>
  <c r="T7" i="4"/>
  <c r="U8" i="4"/>
  <c r="T8" i="4"/>
  <c r="V8" i="4"/>
  <c r="T12" i="4"/>
  <c r="Q18" i="4"/>
  <c r="V12" i="4"/>
  <c r="U12" i="4"/>
  <c r="U17" i="4"/>
  <c r="T17" i="4"/>
  <c r="V17" i="4"/>
  <c r="D21" i="4"/>
  <c r="E21" i="4" s="1"/>
  <c r="F21" i="4" s="1"/>
  <c r="G21" i="4" s="1"/>
  <c r="H21" i="4" s="1"/>
  <c r="I21" i="4" s="1"/>
  <c r="J21" i="4" s="1"/>
  <c r="K21" i="4" s="1"/>
  <c r="L21" i="4" s="1"/>
  <c r="M21" i="4" s="1"/>
  <c r="N21" i="4" s="1"/>
  <c r="R18" i="4"/>
  <c r="V16" i="4"/>
  <c r="T16" i="4"/>
  <c r="Q20" i="4" l="1"/>
  <c r="T9" i="4"/>
  <c r="U18" i="4"/>
  <c r="T18" i="4"/>
  <c r="R20" i="4"/>
  <c r="U9" i="4"/>
  <c r="U20" i="4" l="1"/>
  <c r="T2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Paresh Mistry</author>
  </authors>
  <commentList>
    <comment ref="Q3" authorId="0" shapeId="0" xr:uid="{3A042BFC-26D5-4B9F-A93B-C0EA225A807F}">
      <text>
        <r>
          <rPr>
            <b/>
            <sz val="9"/>
            <color indexed="81"/>
            <rFont val="Tahoma"/>
            <family val="2"/>
          </rPr>
          <t>Data Validation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A3B3BA55-3618-40EA-B455-D6D779682825}">
      <text>
        <r>
          <rPr>
            <b/>
            <sz val="9"/>
            <color indexed="81"/>
            <rFont val="Tahoma"/>
            <family val="2"/>
          </rPr>
          <t>Conditional formatting and IF statement</t>
        </r>
      </text>
    </comment>
    <comment ref="Q16" authorId="0" shapeId="0" xr:uid="{0A2F8C3A-3B38-4077-A7DE-1DBA03A4E9F8}">
      <text>
        <r>
          <rPr>
            <b/>
            <sz val="9"/>
            <color indexed="81"/>
            <rFont val="Tahoma"/>
            <family val="2"/>
          </rPr>
          <t xml:space="preserve">Xlookup within Xlookup 
2 way lookup
</t>
        </r>
      </text>
    </comment>
    <comment ref="U24" authorId="0" shapeId="0" xr:uid="{620183CC-C2FC-4022-AA1A-F222AF0FD01E}">
      <text>
        <r>
          <rPr>
            <b/>
            <sz val="9"/>
            <color indexed="81"/>
            <rFont val="Tahoma"/>
            <family val="2"/>
          </rPr>
          <t xml:space="preserve">Interactive chart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<sst xmlns="http://schemas.openxmlformats.org/spreadsheetml/2006/main" count="797" uniqueCount="547">
  <si>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</si>
  <si>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</si>
  <si>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</si>
  <si>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</si>
  <si>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</si>
  <si>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</si>
  <si>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</si>
  <si>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</si>
  <si>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</si>
  <si>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</si>
  <si>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</si>
  <si>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</si>
  <si>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</si>
  <si>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</si>
  <si>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</si>
  <si>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</si>
  <si>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</si>
  <si>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</si>
  <si>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</si>
  <si>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</si>
  <si>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</si>
  <si>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</si>
  <si>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</si>
  <si>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</si>
  <si>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</si>
  <si>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</si>
  <si>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</si>
  <si>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</si>
  <si>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</si>
  <si>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</si>
  <si>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</si>
  <si>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</si>
  <si>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</si>
  <si>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</si>
  <si>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</si>
  <si>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</si>
  <si>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</si>
  <si>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</si>
  <si>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</si>
  <si>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</si>
  <si>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</si>
  <si>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</si>
  <si>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</si>
  <si>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</si>
  <si>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</si>
  <si>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</si>
  <si>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</si>
  <si>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</si>
  <si>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</si>
  <si>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</si>
  <si>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</si>
  <si>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</si>
  <si>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</si>
  <si>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</si>
  <si>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</si>
  <si>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</si>
  <si>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</si>
  <si>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</si>
  <si>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</si>
  <si>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</si>
  <si>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</si>
  <si>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</si>
  <si>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</si>
  <si>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</si>
  <si>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</si>
  <si>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</si>
  <si>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</si>
  <si>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</si>
  <si>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</si>
  <si>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</si>
  <si>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</si>
  <si>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</si>
  <si>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</si>
  <si>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</si>
  <si>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</si>
  <si>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</si>
  <si>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</si>
  <si>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</si>
  <si>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</si>
  <si>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</si>
  <si>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</si>
  <si>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</si>
  <si>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</si>
  <si>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</si>
  <si>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</si>
  <si>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</si>
  <si>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</si>
  <si>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</si>
  <si>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</si>
  <si>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</si>
  <si>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</si>
  <si>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</si>
  <si>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</si>
  <si>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</si>
  <si>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</si>
  <si>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</si>
  <si>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</si>
  <si>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</si>
  <si>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</si>
  <si>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</si>
  <si>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</si>
  <si>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</si>
  <si>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</si>
  <si>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</si>
  <si>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</si>
  <si>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</si>
  <si>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</si>
  <si>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</si>
  <si>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</si>
  <si>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</si>
  <si>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</si>
  <si>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</si>
  <si>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</si>
  <si>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</si>
  <si>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</si>
  <si>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</si>
  <si>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</si>
  <si>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</si>
  <si>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</si>
  <si>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</si>
  <si>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</si>
  <si>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</si>
  <si>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</si>
  <si>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</si>
  <si>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</si>
  <si>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</si>
  <si>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</si>
  <si>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</si>
  <si>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</si>
  <si>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</si>
  <si>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</si>
  <si>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</si>
  <si>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</si>
  <si>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</si>
  <si>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</si>
  <si>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</si>
  <si>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</si>
  <si>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</si>
  <si>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</si>
  <si>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</si>
  <si>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</si>
  <si>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</si>
  <si>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</si>
  <si>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</si>
  <si>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</si>
  <si>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</si>
  <si>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</si>
  <si>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</si>
  <si>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</si>
  <si>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</si>
  <si>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</si>
  <si>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</si>
  <si>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</si>
  <si>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</si>
  <si>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</si>
  <si>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</si>
  <si>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</si>
  <si>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</si>
  <si>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</si>
  <si>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</si>
  <si>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</si>
  <si>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</si>
  <si>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</si>
  <si>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</si>
  <si>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</si>
  <si>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</si>
  <si>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</si>
  <si>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</si>
  <si>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</si>
  <si>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</si>
  <si>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</si>
  <si>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</si>
  <si>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</si>
  <si>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</si>
  <si>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</si>
  <si>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</si>
  <si>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</si>
  <si>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</si>
  <si>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</si>
  <si>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</si>
  <si>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</si>
  <si>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</si>
  <si>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</si>
  <si>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</si>
  <si>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</si>
  <si>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</si>
  <si>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</si>
  <si>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</si>
  <si>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</si>
  <si>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</si>
  <si>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</si>
  <si>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</si>
  <si>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</si>
  <si>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</si>
  <si>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</si>
  <si>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</si>
  <si>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</si>
  <si>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</si>
  <si>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</si>
  <si>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</si>
  <si>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</si>
  <si>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</si>
  <si>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</si>
  <si>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</si>
  <si>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</si>
  <si>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</si>
  <si>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</si>
  <si>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</si>
  <si>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</si>
  <si>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</si>
  <si>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</si>
  <si>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</si>
  <si>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</si>
  <si>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</si>
  <si>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</si>
  <si>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</si>
  <si>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</si>
  <si>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</si>
  <si>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</si>
  <si>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</si>
  <si>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</si>
  <si>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</si>
  <si>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</si>
  <si>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</si>
  <si>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</si>
  <si>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</si>
  <si>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</si>
  <si>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</si>
  <si>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</si>
  <si>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</si>
  <si>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</si>
  <si>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</si>
  <si>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</si>
  <si>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</si>
  <si>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</si>
  <si>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</si>
  <si>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</si>
  <si>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</si>
  <si>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STATE</t>
  </si>
  <si>
    <t>STATUS: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</si>
  <si>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</si>
  <si>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</si>
  <si>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</si>
  <si>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</si>
  <si>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</si>
  <si>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</si>
  <si>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</si>
  <si>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</si>
  <si>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</si>
  <si>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</si>
  <si>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</si>
  <si>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</si>
  <si>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</si>
  <si>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</si>
  <si>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</si>
  <si>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</si>
  <si>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</si>
  <si>
    <t>First name:</t>
  </si>
  <si>
    <t>Last Name</t>
  </si>
  <si>
    <t>Phone:</t>
  </si>
  <si>
    <t>Lookup</t>
  </si>
  <si>
    <t>Name</t>
  </si>
  <si>
    <t>Zip</t>
  </si>
  <si>
    <t>556 Lakewood Park, Bismarck, ND 58505</t>
  </si>
  <si>
    <t>4829 Badeau Parkway, Chattanooga, TN 37405</t>
  </si>
  <si>
    <t>2 Rockefeller Avenue, Waco, TX 76796</t>
  </si>
  <si>
    <t>87 Brentwood Park, Dallas, TX 75358</t>
  </si>
  <si>
    <t>99 Sage Street, Reno, NV 89505</t>
  </si>
  <si>
    <t>6 Jana Park, San Antonio, TX 78240</t>
  </si>
  <si>
    <t>75 Erie Terrace, Dayton, OH 45454</t>
  </si>
  <si>
    <t>39464 Debra Lane, Young America, MN 55557</t>
  </si>
  <si>
    <t>8231 Crowley Crossing, Cincinnati, OH 45999</t>
  </si>
  <si>
    <t>92483 Doe Crossing Drive, Lansing, MI 48956</t>
  </si>
  <si>
    <t>7316 Dryden Road, Memphis, TN 38114</t>
  </si>
  <si>
    <t>7746 Mitchell Point, New Haven, CT 6510</t>
  </si>
  <si>
    <t>181 Packers Way, Boston, MA 2216</t>
  </si>
  <si>
    <t>2 Farragut Crossing, Anchorage, AK 99512</t>
  </si>
  <si>
    <t>2 Namekagon Trail, Trenton, NJ 8619</t>
  </si>
  <si>
    <t>8 Gerald Point, Orlando, FL 32868</t>
  </si>
  <si>
    <t>40 Lighthouse Bay Circle, Saint Petersburg, FL 33731</t>
  </si>
  <si>
    <t>992 Haas Avenue, San Diego, CA 92186</t>
  </si>
  <si>
    <t>6625 Lukken Circle, Brooklyn, NY 11205</t>
  </si>
  <si>
    <t>78 Summer Ridge Alley, Duluth, MN 55805</t>
  </si>
  <si>
    <t>9843 Graceland Point, Lansing, MI 48930</t>
  </si>
  <si>
    <t>5204 Beilfuss Place, Columbus, OH 43204</t>
  </si>
  <si>
    <t>92 Northfield Terrace, Louisville, KY 40287</t>
  </si>
  <si>
    <t>91955 Mosinee Parkway, Indianapolis, IN 46278</t>
  </si>
  <si>
    <t>62 Warner Place, Washington, DC 20525</t>
  </si>
  <si>
    <t>88 Burning Wood Junction, Anaheim, CA 92812</t>
  </si>
  <si>
    <t>229 Golden Leaf Road, Gadsden, AL 35905</t>
  </si>
  <si>
    <t>6502 Montana Junction, New Orleans, LA 70174</t>
  </si>
  <si>
    <t>58034 Nelson Street, Washington, DC 20036</t>
  </si>
  <si>
    <t>6 Granby Drive, Topeka, KS 66606</t>
  </si>
  <si>
    <t>3409 Oriole Point, Peoria, IL 61629</t>
  </si>
  <si>
    <t>609 Everett Avenue, Des Moines, IA 50330</t>
  </si>
  <si>
    <t>3061 Sachs Lane, Scottsdale, AZ 85255</t>
  </si>
  <si>
    <t>710 Old Gate Circle, Chicago, IL 60641</t>
  </si>
  <si>
    <t>0864 Bluestem Center, Sacramento, CA 95823</t>
  </si>
  <si>
    <t>289 Porter Crossing, Silver Spring, MD 20918</t>
  </si>
  <si>
    <t>89318 Heffernan Crossing, Santa Barbara, CA 93150</t>
  </si>
  <si>
    <t>419 Tennyson Court, San Luis Obispo, CA 93407</t>
  </si>
  <si>
    <t>25 Green Plaza, Davenport, IA 52804</t>
  </si>
  <si>
    <t>6755 Burrows Center, Columbus, GA 31914</t>
  </si>
  <si>
    <t>30 Gulseth Junction, San Francisco, CA 94154</t>
  </si>
  <si>
    <t>68316 Emmet Trail, San Diego, CA 92153</t>
  </si>
  <si>
    <t>86432 Westridge Alley, Wichita, KS 67230</t>
  </si>
  <si>
    <t>2 Nevada Junction, Pittsburgh, PA 15235</t>
  </si>
  <si>
    <t>605 Bunting Road, White Plains, NY 10606</t>
  </si>
  <si>
    <t>52 Sachtjen Avenue, Tampa, FL 33661</t>
  </si>
  <si>
    <t>62 Karstens Junction, Tulsa, OK 74141</t>
  </si>
  <si>
    <t>7468 Talmadge Junction, Baltimore, MD 21275</t>
  </si>
  <si>
    <t>561 Basil Court, Greensboro, NC 27404</t>
  </si>
  <si>
    <t>4276 Hallows Terrace, San Antonio, TX 78260</t>
  </si>
  <si>
    <t>Oleg</t>
  </si>
  <si>
    <t>Merritt</t>
  </si>
  <si>
    <t>(513) 912-4721</t>
  </si>
  <si>
    <t>874 Leroy Hill, Santa Rosa, CA 95405</t>
  </si>
  <si>
    <t>Fry</t>
  </si>
  <si>
    <t>(166) 472-2547</t>
  </si>
  <si>
    <t>6 Manitowish Trail, Topeka, KS 66642</t>
  </si>
  <si>
    <t>(822) 296-4465</t>
  </si>
  <si>
    <t>8698 Crest Line Parkway, Columbia, SC 29208</t>
  </si>
  <si>
    <t>Astra</t>
  </si>
  <si>
    <t>Edwards</t>
  </si>
  <si>
    <t>(177) 600-1729</t>
  </si>
  <si>
    <t>5733 Walton Center, Jamaica, NY 11470</t>
  </si>
  <si>
    <t>Adena</t>
  </si>
  <si>
    <t>Jenkins</t>
  </si>
  <si>
    <t>(342) 731-9079</t>
  </si>
  <si>
    <t>22577 Starling Lane, Chicago, IL 60604</t>
  </si>
  <si>
    <t>Sasha</t>
  </si>
  <si>
    <t>King</t>
  </si>
  <si>
    <t>(733) 104-5058</t>
  </si>
  <si>
    <t>86073 Sloan Way, Pueblo, CO 81015</t>
  </si>
  <si>
    <t>Kenneth</t>
  </si>
  <si>
    <t>Potts</t>
  </si>
  <si>
    <t>(976) 544-1168</t>
  </si>
  <si>
    <t>1 Springview Circle, Helena, MT 59623</t>
  </si>
  <si>
    <t>Roanna</t>
  </si>
  <si>
    <t>Acevedo</t>
  </si>
  <si>
    <t>(868) 464-7466</t>
  </si>
  <si>
    <t>7 Cottonwood Plaza, Pensacola, FL 32505</t>
  </si>
  <si>
    <t>Debra</t>
  </si>
  <si>
    <t>Finley</t>
  </si>
  <si>
    <t>(542) 954-1230</t>
  </si>
  <si>
    <t>3627 Pine View Circle, Cleveland, OH 44118</t>
  </si>
  <si>
    <t>Shay</t>
  </si>
  <si>
    <t>Davidson</t>
  </si>
  <si>
    <t>(934) 777-4129</t>
  </si>
  <si>
    <t>423 Kenwood Park, Temple, TX 76505</t>
  </si>
  <si>
    <t>Kyla</t>
  </si>
  <si>
    <t>Hebert</t>
  </si>
  <si>
    <t>(715) 654-8147</t>
  </si>
  <si>
    <t>4 Manufacturers Pass, Greensboro, NC 27499</t>
  </si>
  <si>
    <t>Josiah</t>
  </si>
  <si>
    <t>Wagner</t>
  </si>
  <si>
    <t>(700) 742-7671</t>
  </si>
  <si>
    <t>58 Melvin Pass, Huntsville, AL 35815</t>
  </si>
  <si>
    <t>Hadley</t>
  </si>
  <si>
    <t>Sosa</t>
  </si>
  <si>
    <t>(222) 150-9436</t>
  </si>
  <si>
    <t>95567 Browning Crossing, Vero Beach, FL 32964</t>
  </si>
  <si>
    <t>Karly</t>
  </si>
  <si>
    <t>Hardin</t>
  </si>
  <si>
    <t>(106) 281-7513</t>
  </si>
  <si>
    <t>9776 Beilfuss Parkway, Cleveland, OH 44118</t>
  </si>
  <si>
    <t>Molly</t>
  </si>
  <si>
    <t>Grant</t>
  </si>
  <si>
    <t>(689) 843-0460</t>
  </si>
  <si>
    <t>791 Cherokee Court, Merrifield, VA 22119</t>
  </si>
  <si>
    <t>Jaime</t>
  </si>
  <si>
    <t>Craig</t>
  </si>
  <si>
    <t>(375) 915-2089</t>
  </si>
  <si>
    <t>7189 Pankratz Point, Dayton, OH 45454</t>
  </si>
  <si>
    <t>Wesley</t>
  </si>
  <si>
    <t>Rush</t>
  </si>
  <si>
    <t>(722) 576-0563</t>
  </si>
  <si>
    <t>24812 Cordelia Trail, Corpus Christi, TX 78475</t>
  </si>
  <si>
    <t>Dustin</t>
  </si>
  <si>
    <t>Daugherty</t>
  </si>
  <si>
    <t>(951) 720-1227</t>
  </si>
  <si>
    <t>207 Bunting Street, Sioux City, IA 51105</t>
  </si>
  <si>
    <t>Kyle</t>
  </si>
  <si>
    <t>Keith</t>
  </si>
  <si>
    <t>(578) 125-5684</t>
  </si>
  <si>
    <t>795 Troy Terrace, Atlanta, GA 31106</t>
  </si>
  <si>
    <t>Chester</t>
  </si>
  <si>
    <t>Best</t>
  </si>
  <si>
    <t>(608) 587-5791</t>
  </si>
  <si>
    <t>102 Fallview Terrace, Minneapolis, MN 55441</t>
  </si>
  <si>
    <t>Kaden</t>
  </si>
  <si>
    <t>Sharpe</t>
  </si>
  <si>
    <t>(246) 987-2818</t>
  </si>
  <si>
    <t>99 Hanson Way, Richmond, VA 23242</t>
  </si>
  <si>
    <t>Shafira</t>
  </si>
  <si>
    <t>(279) 911-0843</t>
  </si>
  <si>
    <t>9 Roth Place, Dayton, OH 45454</t>
  </si>
  <si>
    <t>Zena</t>
  </si>
  <si>
    <t>(921) 805-5150</t>
  </si>
  <si>
    <t>823 Glacier Hill Point, San Bernardino, CA 92415</t>
  </si>
  <si>
    <t>Eric</t>
  </si>
  <si>
    <t>Donaldson</t>
  </si>
  <si>
    <t>(714) 520-4254</t>
  </si>
  <si>
    <t>62597 Lighthouse Bay Drive, Port Charlotte, FL 33954</t>
  </si>
  <si>
    <t>Indira</t>
  </si>
  <si>
    <t>Odom</t>
  </si>
  <si>
    <t>(714) 947-5101</t>
  </si>
  <si>
    <t>2 Hovde Plaza, Saint Paul, MN 55108</t>
  </si>
  <si>
    <t>Savannah</t>
  </si>
  <si>
    <t>Conner</t>
  </si>
  <si>
    <t>(361) 128-7285</t>
  </si>
  <si>
    <t>52509 Almo Lane, Raleigh, NC 27658</t>
  </si>
  <si>
    <t>Graham</t>
  </si>
  <si>
    <t>Frederick</t>
  </si>
  <si>
    <t>(707) 474-5854</t>
  </si>
  <si>
    <t>22 Superior Way, Boston, MA 2203</t>
  </si>
  <si>
    <t>Chastity</t>
  </si>
  <si>
    <t>Charles</t>
  </si>
  <si>
    <t>(186) 176-2590</t>
  </si>
  <si>
    <t>22278 Waubesa Road, Birmingham, AL 35225</t>
  </si>
  <si>
    <t>Leslie</t>
  </si>
  <si>
    <t>Pace</t>
  </si>
  <si>
    <t>(623) 686-1821</t>
  </si>
  <si>
    <t>839 Pepper Wood Street, El Paso, TX 88563</t>
  </si>
  <si>
    <t>Nasim</t>
  </si>
  <si>
    <t>Sheppard</t>
  </si>
  <si>
    <t>(930) 295-6752</t>
  </si>
  <si>
    <t>5 Melvin Street, New York City, NY 10039</t>
  </si>
  <si>
    <t>Yoko</t>
  </si>
  <si>
    <t>Travis</t>
  </si>
  <si>
    <t>(818) 864-3843</t>
  </si>
  <si>
    <t>3149 Kinsman Court, Winston Salem, NC 27116</t>
  </si>
  <si>
    <t>Brody</t>
  </si>
  <si>
    <t>Love</t>
  </si>
  <si>
    <t>(360) 338-4848</t>
  </si>
  <si>
    <t>96 Eliot Way, Fresno, CA 93715</t>
  </si>
  <si>
    <t>Mona</t>
  </si>
  <si>
    <t>Matthews</t>
  </si>
  <si>
    <t>(723) 808-1834</t>
  </si>
  <si>
    <t>32174 Ridge Oak Plaza, San Francisco, CA 94177</t>
  </si>
  <si>
    <t>Jenna</t>
  </si>
  <si>
    <t>Hendricks</t>
  </si>
  <si>
    <t>(840) 746-9696</t>
  </si>
  <si>
    <t>33837 Independence Place, Oklahoma City, OK 73124</t>
  </si>
  <si>
    <t>Dejesus</t>
  </si>
  <si>
    <t>(110) 771-1999</t>
  </si>
  <si>
    <t>3 Morning Circle, San Francisco, CA 94177</t>
  </si>
  <si>
    <t>Hedy</t>
  </si>
  <si>
    <t>Vang</t>
  </si>
  <si>
    <t>(383) 134-3234</t>
  </si>
  <si>
    <t>1876 Petterle Court, Brea, CA 92822</t>
  </si>
  <si>
    <t>Gray</t>
  </si>
  <si>
    <t>Gutierrez</t>
  </si>
  <si>
    <t>(496) 849-2265</t>
  </si>
  <si>
    <t>7271 Ramsey Way, Washington, DC 20420</t>
  </si>
  <si>
    <t>Cailin</t>
  </si>
  <si>
    <t>Alford</t>
  </si>
  <si>
    <t>(368) 400-8301</t>
  </si>
  <si>
    <t>282 Acker Terrace, Winston Salem, NC 27157</t>
  </si>
  <si>
    <t>Erasmus</t>
  </si>
  <si>
    <t>Neal</t>
  </si>
  <si>
    <t>(774) 548-5638</t>
  </si>
  <si>
    <t>907 Briar Crest Terrace, Santa Barbara, CA 93150</t>
  </si>
  <si>
    <t>Derek</t>
  </si>
  <si>
    <t>Conrad</t>
  </si>
  <si>
    <t>(275) 477-2907</t>
  </si>
  <si>
    <t>6 Carioca Crossing, Arvada, CO 80005</t>
  </si>
  <si>
    <t>Melinda</t>
  </si>
  <si>
    <t>Price</t>
  </si>
  <si>
    <t>(748) 701-8010</t>
  </si>
  <si>
    <t>318 Park Meadow Hill, San Antonio, TX 78285</t>
  </si>
  <si>
    <t>Rebekah</t>
  </si>
  <si>
    <t>Nelson</t>
  </si>
  <si>
    <t>(447) 121-6473</t>
  </si>
  <si>
    <t>8117 Straubel Plaza, Jamaica, NY 11480</t>
  </si>
  <si>
    <t>Ronan</t>
  </si>
  <si>
    <t>Mendez</t>
  </si>
  <si>
    <t>(302) 847-0643</t>
  </si>
  <si>
    <t>3849 Northport Parkway, Appleton, WI 54915</t>
  </si>
  <si>
    <t>Brock</t>
  </si>
  <si>
    <t>Case</t>
  </si>
  <si>
    <t>(544) 534-1984</t>
  </si>
  <si>
    <t>602 Sommers Parkway, Norfolk, VA 23520</t>
  </si>
  <si>
    <t>Theodore</t>
  </si>
  <si>
    <t>(662) 476-0315</t>
  </si>
  <si>
    <t>400 Summit Lane, Brooklyn, NY 11210</t>
  </si>
  <si>
    <t>Serena</t>
  </si>
  <si>
    <t>Malone</t>
  </si>
  <si>
    <t>(137) 440-1643</t>
  </si>
  <si>
    <t>30 Onsgard Crossing, Los Angeles, CA 90040</t>
  </si>
  <si>
    <t>Eagan</t>
  </si>
  <si>
    <t>Bray</t>
  </si>
  <si>
    <t>(529) 738-3373</t>
  </si>
  <si>
    <t>55617 Straubel Drive, Philadelphia, PA 19146</t>
  </si>
  <si>
    <t>Nicole</t>
  </si>
  <si>
    <t>Mcconnell</t>
  </si>
  <si>
    <t>(892) 616-0264</t>
  </si>
  <si>
    <t>8 Delaware Hill, Garden Grove, CA 92844</t>
  </si>
  <si>
    <t>Kamal</t>
  </si>
  <si>
    <t>(704) 685-9968</t>
  </si>
  <si>
    <t>718 Lakewood Parkway, Appleton, WI 54915</t>
  </si>
  <si>
    <t>Quentin</t>
  </si>
  <si>
    <t>Marshall</t>
  </si>
  <si>
    <t>(203) 755-9348</t>
  </si>
  <si>
    <t>100 Bunting Drive, Washington, DC 20557</t>
  </si>
  <si>
    <t>Data validation list (Select)</t>
  </si>
  <si>
    <t>Results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</si>
  <si>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</si>
  <si>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</si>
  <si>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</si>
  <si>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</si>
  <si>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</si>
  <si>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</si>
  <si>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</si>
  <si>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</si>
  <si>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</si>
  <si>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</si>
  <si>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</si>
  <si>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</si>
  <si>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Utilities</t>
  </si>
  <si>
    <t>Rent</t>
  </si>
  <si>
    <t>Budgeted Income &amp; Expenses 2025</t>
  </si>
  <si>
    <t>Budget vs. Actual Dashboard</t>
  </si>
  <si>
    <t>Current Month -&gt;</t>
  </si>
  <si>
    <t>Figures in GBP</t>
  </si>
  <si>
    <t>Budget</t>
  </si>
  <si>
    <t>Actual</t>
  </si>
  <si>
    <t>Var. Abs.</t>
  </si>
  <si>
    <t>Var. %</t>
  </si>
  <si>
    <t>Fav/Unfavourable</t>
  </si>
  <si>
    <t>Income:</t>
  </si>
  <si>
    <t>Base Salary</t>
  </si>
  <si>
    <t>Bonus</t>
  </si>
  <si>
    <t>Side Hustle</t>
  </si>
  <si>
    <t>Total Income</t>
  </si>
  <si>
    <t>Expenses: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</si>
  <si>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</si>
  <si>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</si>
  <si>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</si>
  <si>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</si>
  <si>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</si>
  <si>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</si>
  <si>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</si>
  <si>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Budget vs. Actual Income</t>
  </si>
  <si>
    <t>Actual Expenses Breakdown</t>
  </si>
  <si>
    <t>Actual Income &amp; Expenses 2025</t>
  </si>
  <si>
    <t>©PareshFinanceAce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</si>
</sst>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_);\(#,##0\);\-\-_)"/>
    <numFmt numFmtId="167" formatCode="0.0%"/>
    <numFmt numFmtId="168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family val="2"/>
    </font>
    <font>
      <b/>
      <sz val="16"/>
      <name val="Calibri"/>
      <family val="2"/>
    </font>
    <font>
      <b/>
      <sz val="16"/>
      <color rgb="FF293D68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432FF"/>
      <name val="Calibri"/>
      <family val="2"/>
    </font>
    <font>
      <sz val="11"/>
      <color rgb="FFC00000"/>
      <name val="Calibri"/>
      <family val="2"/>
      <scheme val="minor"/>
    </font>
    <font>
      <sz val="12"/>
      <color theme="0"/>
      <name val="Calibri"/>
      <family val="2"/>
    </font>
    <font>
      <sz val="12"/>
      <name val="Calibri"/>
      <family val="2"/>
    </font>
    <font>
      <sz val="12"/>
      <color theme="3" tint="9.9978637043366805E-2"/>
      <name val="Calibri"/>
      <family val="2"/>
    </font>
    <font>
      <b/>
      <sz val="9"/>
      <color indexed="81"/>
      <name val="Tahoma"/>
      <family val="2"/>
    </font>
    <font>
      <b/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293D68"/>
      </patternFill>
    </fill>
    <fill>
      <patternFill patternType="solid">
        <fgColor theme="0" tint="-4.9989318521683403E-2"/>
        <bgColor rgb="FFFFFF99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Fill="0" applyProtection="0"/>
    <xf numFmtId="0" fontId="4" fillId="2" borderId="1" applyNumberFormat="0" applyAlignment="0" applyProtection="0"/>
    <xf numFmtId="0" fontId="6" fillId="0" borderId="0"/>
  </cellStyleXfs>
  <cellXfs count="57">
    <xf numFmtId="0" fontId="0" fillId="0" borderId="0" xfId="0"/>
    <xf numFmtId="0" fontId="1" fillId="0" borderId="0" xfId="0" applyFont="1"/>
    <xf numFmtId="0" fontId="1" fillId="3" borderId="0" xfId="0" applyFont="1" applyFill="1"/>
    <xf numFmtId="0" fontId="8" fillId="4" borderId="2" xfId="0" applyFont="1" applyFill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8" fillId="4" borderId="0" xfId="0" applyFont="1" applyFill="1"/>
    <xf numFmtId="0" fontId="11" fillId="0" borderId="4" xfId="0" applyFont="1" applyBorder="1"/>
    <xf numFmtId="0" fontId="12" fillId="2" borderId="1" xfId="2" applyFont="1" applyProtection="1">
      <protection locked="0"/>
    </xf>
    <xf numFmtId="0" fontId="13" fillId="5" borderId="0" xfId="0" applyFont="1" applyFill="1"/>
    <xf numFmtId="17" fontId="14" fillId="5" borderId="0" xfId="0" applyNumberFormat="1" applyFont="1" applyFill="1"/>
    <xf numFmtId="17" fontId="10" fillId="0" borderId="0" xfId="0" applyNumberFormat="1" applyFont="1"/>
    <xf numFmtId="0" fontId="0" fillId="0" borderId="5" xfId="0" applyBorder="1"/>
    <xf numFmtId="17" fontId="14" fillId="5" borderId="5" xfId="0" applyNumberFormat="1" applyFont="1" applyFill="1" applyBorder="1"/>
    <xf numFmtId="17" fontId="14" fillId="5" borderId="5" xfId="0" applyNumberFormat="1" applyFont="1" applyFill="1" applyBorder="1" applyAlignment="1">
      <alignment horizontal="right"/>
    </xf>
    <xf numFmtId="17" fontId="14" fillId="5" borderId="0" xfId="0" applyNumberFormat="1" applyFont="1" applyFill="1" applyAlignment="1">
      <alignment horizontal="right"/>
    </xf>
    <xf numFmtId="0" fontId="15" fillId="0" borderId="0" xfId="0" applyFont="1"/>
    <xf numFmtId="0" fontId="16" fillId="0" borderId="5" xfId="0" applyFont="1" applyBorder="1"/>
    <xf numFmtId="0" fontId="10" fillId="0" borderId="0" xfId="0" applyFont="1" applyAlignment="1">
      <alignment horizontal="left"/>
    </xf>
    <xf numFmtId="166" fontId="17" fillId="0" borderId="0" xfId="0" applyNumberFormat="1" applyFont="1"/>
    <xf numFmtId="0" fontId="10" fillId="0" borderId="5" xfId="0" applyFont="1" applyBorder="1"/>
    <xf numFmtId="0" fontId="18" fillId="0" borderId="5" xfId="0" applyFont="1" applyBorder="1"/>
    <xf numFmtId="2" fontId="18" fillId="0" borderId="5" xfId="0" applyNumberFormat="1" applyFont="1" applyBorder="1"/>
    <xf numFmtId="10" fontId="18" fillId="0" borderId="5" xfId="0" applyNumberFormat="1" applyFont="1" applyBorder="1"/>
    <xf numFmtId="0" fontId="16" fillId="0" borderId="3" xfId="0" applyFont="1" applyBorder="1" applyAlignment="1">
      <alignment horizontal="left"/>
    </xf>
    <xf numFmtId="166" fontId="16" fillId="0" borderId="3" xfId="0" applyNumberFormat="1" applyFont="1" applyBorder="1"/>
    <xf numFmtId="0" fontId="16" fillId="0" borderId="0" xfId="0" applyFont="1"/>
    <xf numFmtId="0" fontId="16" fillId="0" borderId="5" xfId="0" applyFont="1" applyBorder="1" applyAlignment="1">
      <alignment horizontal="left"/>
    </xf>
    <xf numFmtId="0" fontId="16" fillId="0" borderId="5" xfId="0" applyFont="1" applyBorder="1" applyAlignment="1">
      <alignment horizontal="right"/>
    </xf>
    <xf numFmtId="2" fontId="16" fillId="0" borderId="5" xfId="0" applyNumberFormat="1" applyFont="1" applyBorder="1" applyAlignment="1">
      <alignment horizontal="right"/>
    </xf>
    <xf numFmtId="167" fontId="16" fillId="0" borderId="5" xfId="0" applyNumberFormat="1" applyFont="1" applyBorder="1" applyAlignment="1">
      <alignment horizontal="right"/>
    </xf>
    <xf numFmtId="0" fontId="16" fillId="0" borderId="0" xfId="0" applyFont="1" applyAlignment="1">
      <alignment horizontal="left"/>
    </xf>
    <xf numFmtId="2" fontId="0" fillId="0" borderId="5" xfId="0" applyNumberFormat="1" applyBorder="1"/>
    <xf numFmtId="10" fontId="0" fillId="0" borderId="5" xfId="0" applyNumberFormat="1" applyBorder="1"/>
    <xf numFmtId="0" fontId="1" fillId="0" borderId="5" xfId="0" applyFont="1" applyBorder="1"/>
    <xf numFmtId="168" fontId="16" fillId="0" borderId="5" xfId="0" applyNumberFormat="1" applyFont="1" applyBorder="1" applyAlignment="1">
      <alignment horizontal="right"/>
    </xf>
    <xf numFmtId="0" fontId="16" fillId="6" borderId="3" xfId="0" applyFont="1" applyFill="1" applyBorder="1" applyAlignment="1">
      <alignment horizontal="left"/>
    </xf>
    <xf numFmtId="166" fontId="16" fillId="6" borderId="3" xfId="0" applyNumberFormat="1" applyFont="1" applyFill="1" applyBorder="1"/>
    <xf numFmtId="0" fontId="16" fillId="6" borderId="5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right"/>
    </xf>
    <xf numFmtId="2" fontId="16" fillId="6" borderId="5" xfId="0" applyNumberFormat="1" applyFont="1" applyFill="1" applyBorder="1" applyAlignment="1">
      <alignment horizontal="right"/>
    </xf>
    <xf numFmtId="167" fontId="16" fillId="6" borderId="5" xfId="0" applyNumberFormat="1" applyFont="1" applyFill="1" applyBorder="1" applyAlignment="1">
      <alignment horizontal="right"/>
    </xf>
    <xf numFmtId="0" fontId="16" fillId="6" borderId="2" xfId="0" applyFont="1" applyFill="1" applyBorder="1"/>
    <xf numFmtId="166" fontId="16" fillId="6" borderId="2" xfId="0" applyNumberFormat="1" applyFont="1" applyFill="1" applyBorder="1"/>
    <xf numFmtId="0" fontId="19" fillId="5" borderId="0" xfId="0" applyFont="1" applyFill="1" applyAlignment="1">
      <alignment horizontal="center"/>
    </xf>
    <xf numFmtId="0" fontId="20" fillId="7" borderId="0" xfId="0" applyFont="1" applyFill="1"/>
    <xf numFmtId="0" fontId="10" fillId="0" borderId="0" xfId="0" applyFont="1"/>
    <xf numFmtId="166" fontId="21" fillId="0" borderId="0" xfId="0" applyNumberFormat="1" applyFont="1"/>
    <xf numFmtId="166" fontId="0" fillId="0" borderId="0" xfId="0" applyNumberFormat="1"/>
    <xf numFmtId="0" fontId="23" fillId="8" borderId="0" xfId="0" applyFont="1" applyFill="1" applyAlignment="1">
      <alignment horizontal="center"/>
    </xf>
    <xf numFmtId="0" fontId="4" fillId="2" borderId="1" xfId="2" applyProtection="1">
      <protection locked="0"/>
    </xf>
    <xf numFmtId="0" fontId="1" fillId="0" borderId="0" xfId="0" applyFont="1" applyProtection="1"/>
    <xf numFmtId="0" fontId="0" fillId="0" borderId="0" xfId="0" applyProtection="1"/>
    <xf numFmtId="0" fontId="3" fillId="0" borderId="0" xfId="0" applyFont="1" applyAlignment="1" applyProtection="1">
      <alignment horizontal="left" vertical="center" wrapText="1"/>
    </xf>
    <xf numFmtId="0" fontId="1" fillId="0" borderId="0" xfId="0" applyFont="1" applyAlignment="1" applyProtection="1">
      <alignment horizontal="left"/>
    </xf>
    <xf numFmtId="0" fontId="5" fillId="0" borderId="0" xfId="0" applyFont="1" applyProtection="1"/>
  </cellXfs>
  <cellStyles count="4">
    <cellStyle name="Input" xfId="2" builtinId="20"/>
    <cellStyle name="Normal" xfId="0" builtinId="0"/>
    <cellStyle name="Normal 2" xfId="1" xr:uid="{91B27FDA-A1F6-4112-A196-1CD9E4E363E4}"/>
    <cellStyle name="Normal 3" xfId="3" xr:uid="{48A3976E-6D22-4223-9F54-FBD7F9ABD68B}"/>
  </cellStyles>
  <dxfs count="11"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F23"/>
        <name val="Calibri"/>
        <family val="2"/>
        <scheme val="minor"/>
      </font>
      <alignment horizontal="left" vertical="center" textRotation="0" wrapText="1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Budget Vs Actual Income</a:t>
            </a:r>
          </a:p>
          <a:p>
            <a:pPr>
              <a:defRPr/>
            </a:pPr>
            <a:endParaRPr lang="en-GB"/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Variance Analysis'!$P$6:$P$8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'P&amp;L Variance Analysis'!$Q$6:$Q$8</c:f>
              <c:numCache>
                <c:formatCode>General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219.70000000000002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A-4D98-A0B9-06EAE0418A1A}"/>
            </c:ext>
          </c:extLst>
        </c:ser>
        <c:ser>
          <c:idx val="1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Variance Analysis'!$P$6:$P$8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'P&amp;L Variance Analysis'!$R$6:$R$8</c:f>
              <c:numCache>
                <c:formatCode>General</c:formatCode>
                <c:ptCount val="3"/>
                <c:pt idx="0">
                  <c:v>3000</c:v>
                </c:pt>
                <c:pt idx="1">
                  <c:v>669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A-4D98-A0B9-06EAE0418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71343"/>
        <c:axId val="90771823"/>
      </c:barChart>
      <c:catAx>
        <c:axId val="9077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1823"/>
        <c:crosses val="autoZero"/>
        <c:auto val="1"/>
        <c:lblAlgn val="ctr"/>
        <c:lblOffset val="100"/>
        <c:noMultiLvlLbl val="0"/>
      </c:catAx>
      <c:valAx>
        <c:axId val="9077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 Expenses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CCC-4881-8803-6182B33029F2}"/>
              </c:ext>
            </c:extLst>
          </c:dPt>
          <c:dPt>
            <c:idx val="1"/>
            <c:bubble3D val="0"/>
            <c:spPr>
              <a:solidFill>
                <a:schemeClr val="accent6">
                  <a:tint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CCC-4881-8803-6182B33029F2}"/>
              </c:ext>
            </c:extLst>
          </c:dPt>
          <c:dPt>
            <c:idx val="2"/>
            <c:bubble3D val="0"/>
            <c:spPr>
              <a:solidFill>
                <a:schemeClr val="accent6">
                  <a:tint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CCC-4881-8803-6182B33029F2}"/>
              </c:ext>
            </c:extLst>
          </c:dPt>
          <c:dPt>
            <c:idx val="3"/>
            <c:bubble3D val="0"/>
            <c:spPr>
              <a:solidFill>
                <a:schemeClr val="accent6">
                  <a:shade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8CCC-4881-8803-6182B33029F2}"/>
              </c:ext>
            </c:extLst>
          </c:dPt>
          <c:dPt>
            <c:idx val="4"/>
            <c:bubble3D val="0"/>
            <c:spPr>
              <a:solidFill>
                <a:schemeClr val="accent6">
                  <a:shade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8CCC-4881-8803-6182B33029F2}"/>
              </c:ext>
            </c:extLst>
          </c:dPt>
          <c:dPt>
            <c:idx val="5"/>
            <c:bubble3D val="0"/>
            <c:spPr>
              <a:solidFill>
                <a:schemeClr val="accent6">
                  <a:shade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8CCC-4881-8803-6182B33029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'P&amp;L Variance Analysis'!$P$12:$P$17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'P&amp;L Variance Analysis'!$R$12:$R$17</c:f>
              <c:numCache>
                <c:formatCode>General</c:formatCode>
                <c:ptCount val="6"/>
                <c:pt idx="0">
                  <c:v>1120</c:v>
                </c:pt>
                <c:pt idx="1">
                  <c:v>140</c:v>
                </c:pt>
                <c:pt idx="2">
                  <c:v>55</c:v>
                </c:pt>
                <c:pt idx="3">
                  <c:v>449</c:v>
                </c:pt>
                <c:pt idx="4">
                  <c:v>462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CCC-4881-8803-6182B33029F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532364</xdr:colOff>
      <xdr:row>22</xdr:row>
      <xdr:rowOff>5050</xdr:rowOff>
    </xdr:from>
    <xdr:to>
      <xdr:col>21</xdr:col>
      <xdr:colOff>302559</xdr:colOff>
      <xdr:row>36</xdr:row>
      <xdr:rowOff>184337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78453-A461-4845-84B5-86584F0D3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11205</xdr:colOff>
      <xdr:row>22</xdr:row>
      <xdr:rowOff>6724</xdr:rowOff>
    </xdr:from>
    <xdr:to>
      <xdr:col>27</xdr:col>
      <xdr:colOff>22411</xdr:colOff>
      <xdr:row>36</xdr:row>
      <xdr:rowOff>80682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6E1BB0-B18B-4A54-BFB8-23664617C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zz3\Desktop\Budget%20for%20Portfolio.xlsx" TargetMode="External"/><Relationship Id="rId1" Type="http://schemas.openxmlformats.org/officeDocument/2006/relationships/externalLinkPath" Target="Budget%20for%20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&amp;L Variance Analysis"/>
    </sheetNames>
    <sheetDataSet>
      <sheetData sheetId="0">
        <row r="6">
          <cell r="P6" t="str">
            <v>Base Salary</v>
          </cell>
          <cell r="Q6">
            <v>2200</v>
          </cell>
          <cell r="R6">
            <v>3000</v>
          </cell>
        </row>
        <row r="7">
          <cell r="P7" t="str">
            <v>Bonus</v>
          </cell>
          <cell r="Q7">
            <v>500</v>
          </cell>
          <cell r="R7">
            <v>458</v>
          </cell>
        </row>
        <row r="8">
          <cell r="P8" t="str">
            <v>Side Hustle</v>
          </cell>
          <cell r="Q8">
            <v>100</v>
          </cell>
          <cell r="R8">
            <v>184</v>
          </cell>
        </row>
        <row r="12">
          <cell r="P12" t="str">
            <v>Rent</v>
          </cell>
          <cell r="R12">
            <v>1120</v>
          </cell>
        </row>
        <row r="13">
          <cell r="P13" t="str">
            <v>Utilities</v>
          </cell>
          <cell r="R13">
            <v>140</v>
          </cell>
        </row>
        <row r="14">
          <cell r="P14" t="str">
            <v>Transport</v>
          </cell>
          <cell r="R14">
            <v>55</v>
          </cell>
        </row>
        <row r="15">
          <cell r="P15" t="str">
            <v>Groceries</v>
          </cell>
          <cell r="R15">
            <v>449</v>
          </cell>
        </row>
        <row r="16">
          <cell r="P16" t="str">
            <v>Leisure</v>
          </cell>
          <cell r="R16">
            <v>562</v>
          </cell>
        </row>
        <row r="17">
          <cell r="P17" t="str">
            <v>Other</v>
          </cell>
          <cell r="R17">
            <v>249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7C1FC-F865-446F-92C1-F806B62F507C}" name="Table1" displayName="Table1" ref="A1:F51" totalsRowShown="0" headerRowDxfId="1" dataDxfId="0">
  <autoFilter ref="A1:F51" xr:uid="{C857C1FC-F865-446F-92C1-F806B62F507C}"/>
  <tableColumns count="6">
    <tableColumn id="1" xr3:uid="{BD4A4744-B926-45EA-AFF7-86C57EC0FB74}" name="First" dataDxfId="7"/>
    <tableColumn id="2" xr3:uid="{580E3D9A-1154-47E9-9551-F1EAEC531AF3}" name="Last" dataDxfId="6"/>
    <tableColumn id="3" xr3:uid="{99BEB93E-FA23-44E8-9B94-F216E311AE1A}" name="Phone" dataDxfId="5"/>
    <tableColumn id="4" xr3:uid="{A74097E6-21A9-43BA-88A2-560544AED2FE}" name="Address" dataDxfId="4"/>
    <tableColumn id="5" xr3:uid="{2516FEF6-51C7-42A0-8F29-CB2B1C92C9B0}" name="State" dataDxfId="3"/>
    <tableColumn id="6" xr3:uid="{D25DF555-EB6D-4228-BA8C-AA7B33920D20}" name="Statu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43B0-0631-4064-91EB-631153DA4CF9}">
  <sheetPr>
    <tabColor theme="1"/>
  </sheetPr>
  <dimension ref="B1:X999"/>
  <sheetViews>
    <sheetView tabSelected="1" zoomScale="68" zoomScaleNormal="68" workbookViewId="0">
      <pane ySplit="4" topLeftCell="A5" activePane="bottomLeft" state="frozen"/>
      <selection pane="bottomLeft" activeCell="I24" sqref="I24"/>
    </sheetView>
  </sheetViews>
  <sheetFormatPr defaultColWidth="12.44140625" defaultRowHeight="14.4" x14ac:dyDescent="0.3"/>
  <cols>
    <col min="1" max="1" width="1.44140625" customWidth="1"/>
    <col min="2" max="2" width="19.44140625" customWidth="1"/>
    <col min="3" max="14" width="10.33203125" customWidth="1"/>
    <col min="15" max="15" width="7.77734375" customWidth="1"/>
    <col min="16" max="16" width="15.5546875" customWidth="1"/>
    <col min="17" max="18" width="11.6640625" customWidth="1"/>
    <col min="19" max="19" width="3.5546875" customWidth="1"/>
    <col min="20" max="21" width="11.6640625" customWidth="1"/>
    <col min="22" max="22" width="18.21875" bestFit="1" customWidth="1"/>
    <col min="23" max="23" width="20.6640625" customWidth="1"/>
  </cols>
  <sheetData>
    <row r="1" spans="2:22" ht="15.75" customHeight="1" x14ac:dyDescent="0.3">
      <c r="H1" s="50" t="s">
        <v>546</v>
      </c>
      <c r="I1" s="50"/>
      <c r="J1" s="50"/>
    </row>
    <row r="2" spans="2:22" ht="15.75" customHeight="1" x14ac:dyDescent="0.4">
      <c r="B2" s="3" t="s">
        <v>521</v>
      </c>
      <c r="C2" s="3"/>
      <c r="D2" s="3"/>
      <c r="E2" s="3"/>
      <c r="F2" s="4"/>
      <c r="G2" s="5"/>
      <c r="H2" s="5"/>
      <c r="I2" s="6"/>
      <c r="J2" s="6"/>
      <c r="K2" s="6"/>
      <c r="L2" s="6"/>
      <c r="M2" s="6"/>
      <c r="N2" s="6"/>
      <c r="P2" s="7" t="s">
        <v>522</v>
      </c>
    </row>
    <row r="3" spans="2:22" ht="15.75" customHeight="1" x14ac:dyDescent="0.35">
      <c r="P3" s="8" t="s">
        <v>523</v>
      </c>
      <c r="Q3" s="9" t="s">
        <v>515</v>
      </c>
    </row>
    <row r="4" spans="2:22" ht="15.75" customHeight="1" x14ac:dyDescent="0.3">
      <c r="B4" s="10" t="s">
        <v>524</v>
      </c>
      <c r="C4" s="11" t="s">
        <v>512</v>
      </c>
      <c r="D4" s="11" t="s">
        <v>513</v>
      </c>
      <c r="E4" s="11" t="s">
        <v>514</v>
      </c>
      <c r="F4" s="11" t="s">
        <v>515</v>
      </c>
      <c r="G4" s="11" t="s">
        <v>516</v>
      </c>
      <c r="H4" s="11" t="s">
        <v>517</v>
      </c>
      <c r="I4" s="11" t="s">
        <v>518</v>
      </c>
      <c r="J4" s="11" t="s">
        <v>507</v>
      </c>
      <c r="K4" s="11" t="s">
        <v>508</v>
      </c>
      <c r="L4" s="11" t="s">
        <v>509</v>
      </c>
      <c r="M4" s="11" t="s">
        <v>510</v>
      </c>
      <c r="N4" s="11" t="s">
        <v>511</v>
      </c>
      <c r="O4" s="12"/>
      <c r="P4" s="13"/>
      <c r="Q4" s="14" t="s">
        <v>525</v>
      </c>
      <c r="R4" s="14" t="s">
        <v>526</v>
      </c>
      <c r="T4" s="15" t="s">
        <v>527</v>
      </c>
      <c r="U4" s="15" t="s">
        <v>528</v>
      </c>
      <c r="V4" s="16" t="s">
        <v>529</v>
      </c>
    </row>
    <row r="5" spans="2:22" ht="15.75" customHeight="1" x14ac:dyDescent="0.3">
      <c r="B5" s="17" t="s">
        <v>530</v>
      </c>
      <c r="P5" s="18" t="s">
        <v>530</v>
      </c>
      <c r="Q5" s="13"/>
      <c r="R5" s="13"/>
      <c r="T5" s="13"/>
      <c r="U5" s="13"/>
      <c r="V5" s="13"/>
    </row>
    <row r="6" spans="2:22" ht="15.75" customHeight="1" x14ac:dyDescent="0.3">
      <c r="B6" s="19" t="s">
        <v>531</v>
      </c>
      <c r="C6" s="20">
        <v>2200</v>
      </c>
      <c r="D6" s="20">
        <v>2200</v>
      </c>
      <c r="E6" s="20">
        <v>2200</v>
      </c>
      <c r="F6" s="20">
        <v>3000</v>
      </c>
      <c r="G6" s="20">
        <v>3000</v>
      </c>
      <c r="H6" s="20">
        <v>3000</v>
      </c>
      <c r="I6" s="20">
        <v>3000</v>
      </c>
      <c r="J6" s="20">
        <v>3000</v>
      </c>
      <c r="K6" s="20">
        <v>3000</v>
      </c>
      <c r="L6" s="20">
        <v>3000</v>
      </c>
      <c r="M6" s="20">
        <v>3000</v>
      </c>
      <c r="N6" s="20">
        <v>3000</v>
      </c>
      <c r="P6" s="21" t="s">
        <v>531</v>
      </c>
      <c r="Q6" s="22" cm="1">
        <f t="array" ref="Q6">_xlfn.XLOOKUP($Q$3,$C$4:$N$4,_xlfn.XLOOKUP(P6,$B$6:$B$18,$C$6:$N$18,"0",-1))</f>
        <v>3000</v>
      </c>
      <c r="R6" s="22" cm="1">
        <f t="array" ref="R6">_xlfn.XLOOKUP($Q$3,$C$25:$G$25,_xlfn.XLOOKUP(P6,$B$25:$B$38,$C$25:$G$38,"0",-1))</f>
        <v>3000</v>
      </c>
      <c r="T6" s="23">
        <f t="shared" ref="T6:T9" si="0">R6-Q6</f>
        <v>0</v>
      </c>
      <c r="U6" s="24">
        <f t="shared" ref="U6:U9" si="1">R6/Q6-1</f>
        <v>0</v>
      </c>
      <c r="V6" s="13" t="str">
        <f>IF(Q6&gt;=R6,"Favourable","Unfavourable")</f>
        <v>Favourable</v>
      </c>
    </row>
    <row r="7" spans="2:22" ht="15.75" customHeight="1" x14ac:dyDescent="0.3">
      <c r="B7" s="19" t="s">
        <v>532</v>
      </c>
      <c r="C7" s="20">
        <v>500</v>
      </c>
      <c r="D7" s="20">
        <v>550</v>
      </c>
      <c r="E7" s="20">
        <v>500</v>
      </c>
      <c r="F7" s="20">
        <v>500</v>
      </c>
      <c r="G7" s="20">
        <v>500</v>
      </c>
      <c r="H7" s="20">
        <v>500</v>
      </c>
      <c r="I7" s="20">
        <v>500</v>
      </c>
      <c r="J7" s="20">
        <v>500</v>
      </c>
      <c r="K7" s="20">
        <v>500</v>
      </c>
      <c r="L7" s="20">
        <v>500</v>
      </c>
      <c r="M7" s="20">
        <v>500</v>
      </c>
      <c r="N7" s="20">
        <v>500</v>
      </c>
      <c r="P7" s="13" t="s">
        <v>532</v>
      </c>
      <c r="Q7" s="22" cm="1">
        <f t="array" ref="Q7">_xlfn.XLOOKUP($Q$3,$C$4:$N$4,_xlfn.XLOOKUP(P7,$B$6:$B$18,$C$6:$N$18,"0",-1))</f>
        <v>500</v>
      </c>
      <c r="R7" s="22" cm="1">
        <f t="array" ref="R7">_xlfn.XLOOKUP($Q$3,$C$25:$G$25,_xlfn.XLOOKUP(P7,$B$25:$B$38,$C$25:$G$38,"0",-1))</f>
        <v>669</v>
      </c>
      <c r="T7" s="23">
        <f t="shared" si="0"/>
        <v>169</v>
      </c>
      <c r="U7" s="24">
        <f t="shared" si="1"/>
        <v>0.33800000000000008</v>
      </c>
      <c r="V7" s="13" t="str">
        <f t="shared" ref="V7:V17" si="2">IF(Q7&gt;R7,"Favourable","Unfavourable")</f>
        <v>Unfavourable</v>
      </c>
    </row>
    <row r="8" spans="2:22" ht="15.75" customHeight="1" x14ac:dyDescent="0.3">
      <c r="B8" s="19" t="s">
        <v>533</v>
      </c>
      <c r="C8" s="20">
        <v>100</v>
      </c>
      <c r="D8" s="20">
        <v>130</v>
      </c>
      <c r="E8" s="20">
        <v>169</v>
      </c>
      <c r="F8" s="20">
        <v>219.70000000000002</v>
      </c>
      <c r="G8" s="20">
        <v>285.61</v>
      </c>
      <c r="H8" s="20">
        <v>371.29300000000001</v>
      </c>
      <c r="I8" s="20">
        <v>482.68090000000001</v>
      </c>
      <c r="J8" s="20">
        <v>627.48517000000004</v>
      </c>
      <c r="K8" s="20">
        <v>815.73072100000013</v>
      </c>
      <c r="L8" s="20">
        <v>1060.4499373000001</v>
      </c>
      <c r="M8" s="20">
        <v>1378.5849184900003</v>
      </c>
      <c r="N8" s="20">
        <v>1792.1603940370005</v>
      </c>
      <c r="P8" s="13" t="s">
        <v>533</v>
      </c>
      <c r="Q8" s="22" cm="1">
        <f t="array" ref="Q8">_xlfn.XLOOKUP($Q$3,$C$4:$N$4,_xlfn.XLOOKUP(P8,$B$6:$B$18,$C$6:$N$18,"0",-1))</f>
        <v>219.70000000000002</v>
      </c>
      <c r="R8" s="22" cm="1">
        <f t="array" ref="R8">_xlfn.XLOOKUP($Q$3,$C$25:$G$25,_xlfn.XLOOKUP(P8,$B$25:$B$38,$C$25:$G$38,"0",-1))</f>
        <v>258</v>
      </c>
      <c r="T8" s="23">
        <f t="shared" si="0"/>
        <v>38.299999999999983</v>
      </c>
      <c r="U8" s="24">
        <f t="shared" si="1"/>
        <v>0.17432862994993159</v>
      </c>
      <c r="V8" s="13" t="str">
        <f t="shared" si="2"/>
        <v>Unfavourable</v>
      </c>
    </row>
    <row r="9" spans="2:22" ht="15.75" customHeight="1" x14ac:dyDescent="0.3">
      <c r="B9" s="25" t="s">
        <v>534</v>
      </c>
      <c r="C9" s="26">
        <f t="shared" ref="C9:N9" si="3">SUM(C6:C8)</f>
        <v>2800</v>
      </c>
      <c r="D9" s="26">
        <f t="shared" si="3"/>
        <v>2880</v>
      </c>
      <c r="E9" s="26">
        <f t="shared" si="3"/>
        <v>2869</v>
      </c>
      <c r="F9" s="26">
        <f t="shared" si="3"/>
        <v>3719.7</v>
      </c>
      <c r="G9" s="26">
        <f t="shared" si="3"/>
        <v>3785.61</v>
      </c>
      <c r="H9" s="26">
        <f t="shared" si="3"/>
        <v>3871.2930000000001</v>
      </c>
      <c r="I9" s="26">
        <f t="shared" si="3"/>
        <v>3982.6808999999998</v>
      </c>
      <c r="J9" s="26">
        <f t="shared" si="3"/>
        <v>4127.4851699999999</v>
      </c>
      <c r="K9" s="26">
        <f t="shared" si="3"/>
        <v>4315.7307209999999</v>
      </c>
      <c r="L9" s="26">
        <f t="shared" si="3"/>
        <v>4560.4499372999999</v>
      </c>
      <c r="M9" s="26">
        <f t="shared" si="3"/>
        <v>4878.5849184899998</v>
      </c>
      <c r="N9" s="26">
        <f t="shared" si="3"/>
        <v>5292.1603940370005</v>
      </c>
      <c r="O9" s="27"/>
      <c r="P9" s="28" t="s">
        <v>534</v>
      </c>
      <c r="Q9" s="29">
        <f>SUM(Q6:Q8)</f>
        <v>3719.7</v>
      </c>
      <c r="R9" s="29">
        <f>SUM(R6:R8)</f>
        <v>3927</v>
      </c>
      <c r="T9" s="30">
        <f>Q9-R9</f>
        <v>-207.30000000000018</v>
      </c>
      <c r="U9" s="31">
        <f t="shared" si="1"/>
        <v>5.5730300830712176E-2</v>
      </c>
      <c r="V9" s="13"/>
    </row>
    <row r="10" spans="2:22" ht="15.75" customHeight="1" x14ac:dyDescent="0.3">
      <c r="B10" s="3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3"/>
      <c r="Q10" s="13"/>
      <c r="R10" s="13"/>
      <c r="T10" s="33"/>
      <c r="U10" s="34"/>
      <c r="V10" s="13"/>
    </row>
    <row r="11" spans="2:22" ht="15.75" customHeight="1" x14ac:dyDescent="0.3">
      <c r="B11" s="17" t="s">
        <v>535</v>
      </c>
      <c r="P11" s="35" t="s">
        <v>535</v>
      </c>
      <c r="Q11" s="13"/>
      <c r="R11" s="13"/>
      <c r="T11" s="33"/>
      <c r="U11" s="34"/>
      <c r="V11" s="13"/>
    </row>
    <row r="12" spans="2:22" ht="15.75" customHeight="1" x14ac:dyDescent="0.3">
      <c r="B12" s="19" t="s">
        <v>520</v>
      </c>
      <c r="C12" s="20">
        <v>1120</v>
      </c>
      <c r="D12" s="20">
        <v>1120</v>
      </c>
      <c r="E12" s="20">
        <v>1120</v>
      </c>
      <c r="F12" s="20">
        <v>1120</v>
      </c>
      <c r="G12" s="20">
        <v>1120</v>
      </c>
      <c r="H12" s="20">
        <v>1120</v>
      </c>
      <c r="I12" s="20">
        <v>1120</v>
      </c>
      <c r="J12" s="20">
        <v>1120</v>
      </c>
      <c r="K12" s="20">
        <v>1120</v>
      </c>
      <c r="L12" s="20">
        <v>1120</v>
      </c>
      <c r="M12" s="20">
        <v>1120</v>
      </c>
      <c r="N12" s="20">
        <v>1120</v>
      </c>
      <c r="P12" s="13" t="s">
        <v>520</v>
      </c>
      <c r="Q12" s="22" cm="1">
        <f t="array" ref="Q12">_xlfn.XLOOKUP($Q$3,$C$4:$N$4,_xlfn.XLOOKUP(P12,$B$6:$B$18,$C$6:$N$18,"0",-1))</f>
        <v>1120</v>
      </c>
      <c r="R12" s="22" cm="1">
        <f t="array" ref="R12">_xlfn.XLOOKUP($Q$3,$C$25:$G$25,_xlfn.XLOOKUP(P12,$B$25:$B$38,$C$25:$G$38,"0",-1))</f>
        <v>1120</v>
      </c>
      <c r="T12" s="23">
        <f>Q12-R12</f>
        <v>0</v>
      </c>
      <c r="U12" s="24">
        <f t="shared" ref="U12:U18" si="4">Q12/R12-1</f>
        <v>0</v>
      </c>
      <c r="V12" s="13" t="str">
        <f t="shared" ref="V12:V22" si="5">IF(Q12&gt;R12,"Favourable","Unfavourable")</f>
        <v>Unfavourable</v>
      </c>
    </row>
    <row r="13" spans="2:22" ht="15.75" customHeight="1" x14ac:dyDescent="0.3">
      <c r="B13" s="19" t="s">
        <v>519</v>
      </c>
      <c r="C13" s="20">
        <v>112</v>
      </c>
      <c r="D13" s="20">
        <v>112</v>
      </c>
      <c r="E13" s="20">
        <v>112</v>
      </c>
      <c r="F13" s="20">
        <v>112</v>
      </c>
      <c r="G13" s="20">
        <v>112</v>
      </c>
      <c r="H13" s="20">
        <v>112</v>
      </c>
      <c r="I13" s="20">
        <v>112</v>
      </c>
      <c r="J13" s="20">
        <v>112</v>
      </c>
      <c r="K13" s="20">
        <v>112</v>
      </c>
      <c r="L13" s="20">
        <v>112</v>
      </c>
      <c r="M13" s="20">
        <v>112</v>
      </c>
      <c r="N13" s="20">
        <v>112</v>
      </c>
      <c r="P13" s="13" t="s">
        <v>519</v>
      </c>
      <c r="Q13" s="22" cm="1">
        <f t="array" ref="Q13">_xlfn.XLOOKUP($Q$3,$C$4:$N$4,_xlfn.XLOOKUP(P13,$B$6:$B$18,$C$6:$N$18,"0",-1))</f>
        <v>112</v>
      </c>
      <c r="R13" s="22" cm="1">
        <f t="array" ref="R13">_xlfn.XLOOKUP($Q$3,$C$25:$G$25,_xlfn.XLOOKUP(P13,$B$25:$B$38,$C$25:$G$38,"0",-1))</f>
        <v>140</v>
      </c>
      <c r="T13" s="23">
        <f t="shared" ref="T13:T17" si="6">Q13-R13</f>
        <v>-28</v>
      </c>
      <c r="U13" s="24">
        <f t="shared" si="4"/>
        <v>-0.19999999999999996</v>
      </c>
      <c r="V13" s="13" t="str">
        <f t="shared" si="5"/>
        <v>Unfavourable</v>
      </c>
    </row>
    <row r="14" spans="2:22" ht="15.75" customHeight="1" x14ac:dyDescent="0.3">
      <c r="B14" s="19" t="s">
        <v>536</v>
      </c>
      <c r="C14" s="20">
        <v>55</v>
      </c>
      <c r="D14" s="20">
        <v>55</v>
      </c>
      <c r="E14" s="20">
        <v>55</v>
      </c>
      <c r="F14" s="20">
        <v>55</v>
      </c>
      <c r="G14" s="20">
        <v>55</v>
      </c>
      <c r="H14" s="20">
        <v>55</v>
      </c>
      <c r="I14" s="20">
        <v>55</v>
      </c>
      <c r="J14" s="20">
        <v>55</v>
      </c>
      <c r="K14" s="20">
        <v>55</v>
      </c>
      <c r="L14" s="20">
        <v>55</v>
      </c>
      <c r="M14" s="20">
        <v>55</v>
      </c>
      <c r="N14" s="20">
        <v>55</v>
      </c>
      <c r="P14" s="13" t="s">
        <v>536</v>
      </c>
      <c r="Q14" s="22" cm="1">
        <f t="array" ref="Q14">_xlfn.XLOOKUP($Q$3,$C$4:$N$4,_xlfn.XLOOKUP(P14,$B$6:$B$18,$C$6:$N$18,"0",-1))</f>
        <v>55</v>
      </c>
      <c r="R14" s="22" cm="1">
        <f t="array" ref="R14">_xlfn.XLOOKUP($Q$3,$C$25:$G$25,_xlfn.XLOOKUP(P14,$B$25:$B$38,$C$25:$G$38,"0",-1))</f>
        <v>55</v>
      </c>
      <c r="T14" s="23">
        <f t="shared" si="6"/>
        <v>0</v>
      </c>
      <c r="U14" s="24">
        <f t="shared" si="4"/>
        <v>0</v>
      </c>
      <c r="V14" s="13" t="str">
        <f t="shared" si="5"/>
        <v>Unfavourable</v>
      </c>
    </row>
    <row r="15" spans="2:22" ht="15.75" customHeight="1" x14ac:dyDescent="0.3">
      <c r="B15" s="19" t="s">
        <v>537</v>
      </c>
      <c r="C15" s="20">
        <v>550</v>
      </c>
      <c r="D15" s="20">
        <v>550</v>
      </c>
      <c r="E15" s="20">
        <v>550</v>
      </c>
      <c r="F15" s="20">
        <v>550</v>
      </c>
      <c r="G15" s="20">
        <v>550</v>
      </c>
      <c r="H15" s="20">
        <v>550</v>
      </c>
      <c r="I15" s="20">
        <v>550</v>
      </c>
      <c r="J15" s="20">
        <v>550</v>
      </c>
      <c r="K15" s="20">
        <v>550</v>
      </c>
      <c r="L15" s="20">
        <v>550</v>
      </c>
      <c r="M15" s="20">
        <v>550</v>
      </c>
      <c r="N15" s="20">
        <v>550</v>
      </c>
      <c r="P15" s="13" t="s">
        <v>537</v>
      </c>
      <c r="Q15" s="22" cm="1">
        <f t="array" ref="Q15">_xlfn.XLOOKUP($Q$3,$C$4:$N$4,_xlfn.XLOOKUP(P15,$B$6:$B$18,$C$6:$N$18,"0",-1))</f>
        <v>550</v>
      </c>
      <c r="R15" s="22" cm="1">
        <f t="array" ref="R15">_xlfn.XLOOKUP($Q$3,$C$25:$G$25,_xlfn.XLOOKUP(P15,$B$25:$B$38,$C$25:$G$38,"0",-1))</f>
        <v>449</v>
      </c>
      <c r="T15" s="23">
        <f t="shared" si="6"/>
        <v>101</v>
      </c>
      <c r="U15" s="24">
        <f t="shared" si="4"/>
        <v>0.22494432071269488</v>
      </c>
      <c r="V15" s="13" t="str">
        <f t="shared" si="5"/>
        <v>Favourable</v>
      </c>
    </row>
    <row r="16" spans="2:22" ht="15.75" customHeight="1" x14ac:dyDescent="0.3">
      <c r="B16" s="19" t="s">
        <v>538</v>
      </c>
      <c r="C16" s="20">
        <v>400</v>
      </c>
      <c r="D16" s="20">
        <v>400</v>
      </c>
      <c r="E16" s="20">
        <v>400</v>
      </c>
      <c r="F16" s="20">
        <v>400</v>
      </c>
      <c r="G16" s="20">
        <v>400</v>
      </c>
      <c r="H16" s="20">
        <v>400</v>
      </c>
      <c r="I16" s="20">
        <v>400</v>
      </c>
      <c r="J16" s="20">
        <v>400</v>
      </c>
      <c r="K16" s="20">
        <v>400</v>
      </c>
      <c r="L16" s="20">
        <v>400</v>
      </c>
      <c r="M16" s="20">
        <v>400</v>
      </c>
      <c r="N16" s="20">
        <v>400</v>
      </c>
      <c r="P16" s="13" t="s">
        <v>538</v>
      </c>
      <c r="Q16" s="22" cm="1">
        <f t="array" ref="Q16">_xlfn.XLOOKUP($Q$3,$C$4:$N$4,_xlfn.XLOOKUP(P16,$B$6:$B$18,$C$6:$N$18,"0",-1))</f>
        <v>400</v>
      </c>
      <c r="R16" s="22" cm="1">
        <f t="array" ref="R16">_xlfn.XLOOKUP($Q$3,$C$25:$G$25,_xlfn.XLOOKUP(P16,$B$25:$B$38,$C$25:$G$38,"0",-1))</f>
        <v>462</v>
      </c>
      <c r="T16" s="23">
        <f t="shared" si="6"/>
        <v>-62</v>
      </c>
      <c r="U16" s="24">
        <f t="shared" si="4"/>
        <v>-0.13419913419913421</v>
      </c>
      <c r="V16" s="13" t="str">
        <f t="shared" si="5"/>
        <v>Unfavourable</v>
      </c>
    </row>
    <row r="17" spans="2:24" ht="15.75" customHeight="1" x14ac:dyDescent="0.3">
      <c r="B17" s="19" t="s">
        <v>539</v>
      </c>
      <c r="C17" s="20">
        <v>100</v>
      </c>
      <c r="D17" s="20">
        <v>150</v>
      </c>
      <c r="E17" s="20">
        <v>100</v>
      </c>
      <c r="F17" s="20">
        <v>200</v>
      </c>
      <c r="G17" s="20">
        <v>100</v>
      </c>
      <c r="H17" s="20">
        <v>100</v>
      </c>
      <c r="I17" s="20">
        <v>100</v>
      </c>
      <c r="J17" s="20">
        <v>100</v>
      </c>
      <c r="K17" s="20">
        <v>100</v>
      </c>
      <c r="L17" s="20">
        <v>100</v>
      </c>
      <c r="M17" s="20">
        <v>100</v>
      </c>
      <c r="N17" s="20">
        <v>100</v>
      </c>
      <c r="P17" s="13" t="s">
        <v>539</v>
      </c>
      <c r="Q17" s="22" cm="1">
        <f t="array" ref="Q17">_xlfn.XLOOKUP($Q$3,$C$4:$N$4,_xlfn.XLOOKUP(P17,$B$6:$B$18,$C$6:$N$18,"0",-1))</f>
        <v>200</v>
      </c>
      <c r="R17" s="22" cm="1">
        <f t="array" ref="R17">_xlfn.XLOOKUP($Q$3,$C$25:$G$25,_xlfn.XLOOKUP(P17,$B$25:$B$38,$C$25:$G$38,"0",-1))</f>
        <v>249</v>
      </c>
      <c r="T17" s="23">
        <f t="shared" si="6"/>
        <v>-49</v>
      </c>
      <c r="U17" s="24">
        <f t="shared" si="4"/>
        <v>-0.19678714859437751</v>
      </c>
      <c r="V17" s="13" t="str">
        <f t="shared" si="5"/>
        <v>Unfavourable</v>
      </c>
    </row>
    <row r="18" spans="2:24" ht="15.75" customHeight="1" x14ac:dyDescent="0.3">
      <c r="B18" s="25" t="s">
        <v>540</v>
      </c>
      <c r="C18" s="26">
        <f t="shared" ref="C18:N18" si="7">SUM(C12:C17)</f>
        <v>2337</v>
      </c>
      <c r="D18" s="26">
        <f t="shared" si="7"/>
        <v>2387</v>
      </c>
      <c r="E18" s="26">
        <f t="shared" si="7"/>
        <v>2337</v>
      </c>
      <c r="F18" s="26">
        <f t="shared" si="7"/>
        <v>2437</v>
      </c>
      <c r="G18" s="26">
        <f t="shared" si="7"/>
        <v>2337</v>
      </c>
      <c r="H18" s="26">
        <f t="shared" si="7"/>
        <v>2337</v>
      </c>
      <c r="I18" s="26">
        <f t="shared" si="7"/>
        <v>2337</v>
      </c>
      <c r="J18" s="26">
        <f t="shared" si="7"/>
        <v>2337</v>
      </c>
      <c r="K18" s="26">
        <f t="shared" si="7"/>
        <v>2337</v>
      </c>
      <c r="L18" s="26">
        <f t="shared" si="7"/>
        <v>2337</v>
      </c>
      <c r="M18" s="26">
        <f t="shared" si="7"/>
        <v>2337</v>
      </c>
      <c r="N18" s="26">
        <f t="shared" si="7"/>
        <v>2337</v>
      </c>
      <c r="P18" s="28" t="s">
        <v>540</v>
      </c>
      <c r="Q18" s="29">
        <f>SUM(Q12:Q17)</f>
        <v>2437</v>
      </c>
      <c r="R18" s="29">
        <f>SUM(R12:R17)</f>
        <v>2475</v>
      </c>
      <c r="T18" s="36">
        <f>Q18-R18</f>
        <v>-38</v>
      </c>
      <c r="U18" s="31">
        <f t="shared" si="4"/>
        <v>-1.5353535353535341E-2</v>
      </c>
      <c r="V18" s="13"/>
    </row>
    <row r="19" spans="2:24" ht="7.8" customHeight="1" x14ac:dyDescent="0.3">
      <c r="P19" s="13"/>
      <c r="Q19" s="13"/>
      <c r="R19" s="13"/>
      <c r="T19" s="13"/>
      <c r="U19" s="13"/>
    </row>
    <row r="20" spans="2:24" ht="15.75" customHeight="1" x14ac:dyDescent="0.3">
      <c r="B20" s="37" t="s">
        <v>541</v>
      </c>
      <c r="C20" s="38">
        <f t="shared" ref="C20:N20" si="8">C9-C18</f>
        <v>463</v>
      </c>
      <c r="D20" s="38">
        <f t="shared" si="8"/>
        <v>493</v>
      </c>
      <c r="E20" s="38">
        <f t="shared" si="8"/>
        <v>532</v>
      </c>
      <c r="F20" s="38">
        <f t="shared" si="8"/>
        <v>1282.6999999999998</v>
      </c>
      <c r="G20" s="38">
        <f t="shared" si="8"/>
        <v>1448.6100000000001</v>
      </c>
      <c r="H20" s="38">
        <f t="shared" si="8"/>
        <v>1534.2930000000001</v>
      </c>
      <c r="I20" s="38">
        <f t="shared" si="8"/>
        <v>1645.6808999999998</v>
      </c>
      <c r="J20" s="38">
        <f t="shared" si="8"/>
        <v>1790.4851699999999</v>
      </c>
      <c r="K20" s="38">
        <f t="shared" si="8"/>
        <v>1978.7307209999999</v>
      </c>
      <c r="L20" s="38">
        <f t="shared" si="8"/>
        <v>2223.4499372999999</v>
      </c>
      <c r="M20" s="38">
        <f t="shared" si="8"/>
        <v>2541.5849184899998</v>
      </c>
      <c r="N20" s="38">
        <f t="shared" si="8"/>
        <v>2955.1603940370005</v>
      </c>
      <c r="P20" s="39" t="s">
        <v>541</v>
      </c>
      <c r="Q20" s="40">
        <f>Q9-Q18</f>
        <v>1282.6999999999998</v>
      </c>
      <c r="R20" s="40">
        <f>R9-R18</f>
        <v>1452</v>
      </c>
      <c r="T20" s="41">
        <f>R20-Q20</f>
        <v>169.30000000000018</v>
      </c>
      <c r="U20" s="42">
        <f>R20/Q20-1</f>
        <v>0.1319872144694787</v>
      </c>
    </row>
    <row r="21" spans="2:24" ht="15.75" customHeight="1" x14ac:dyDescent="0.3">
      <c r="B21" s="43" t="s">
        <v>542</v>
      </c>
      <c r="C21" s="44">
        <f>C20</f>
        <v>463</v>
      </c>
      <c r="D21" s="44">
        <f t="shared" ref="D21:N21" si="9">D20+C21</f>
        <v>956</v>
      </c>
      <c r="E21" s="44">
        <f t="shared" si="9"/>
        <v>1488</v>
      </c>
      <c r="F21" s="44">
        <f t="shared" si="9"/>
        <v>2770.7</v>
      </c>
      <c r="G21" s="44">
        <f t="shared" si="9"/>
        <v>4219.3099999999995</v>
      </c>
      <c r="H21" s="44">
        <f t="shared" si="9"/>
        <v>5753.6029999999992</v>
      </c>
      <c r="I21" s="44">
        <f t="shared" si="9"/>
        <v>7399.2838999999985</v>
      </c>
      <c r="J21" s="44">
        <f t="shared" si="9"/>
        <v>9189.7690699999985</v>
      </c>
      <c r="K21" s="44">
        <f t="shared" si="9"/>
        <v>11168.499790999998</v>
      </c>
      <c r="L21" s="44">
        <f t="shared" si="9"/>
        <v>13391.949728299998</v>
      </c>
      <c r="M21" s="44">
        <f t="shared" si="9"/>
        <v>15933.534646789998</v>
      </c>
      <c r="N21" s="44">
        <f t="shared" si="9"/>
        <v>18888.695040826999</v>
      </c>
    </row>
    <row r="22" spans="2:24" ht="15.75" customHeight="1" x14ac:dyDescent="0.3">
      <c r="P22" s="45" t="s">
        <v>543</v>
      </c>
      <c r="Q22" s="46"/>
      <c r="R22" s="46"/>
      <c r="S22" s="46"/>
      <c r="W22" s="45" t="s">
        <v>544</v>
      </c>
      <c r="X22" s="46"/>
    </row>
    <row r="23" spans="2:24" ht="15.75" customHeight="1" x14ac:dyDescent="0.4">
      <c r="B23" s="3" t="s">
        <v>545</v>
      </c>
      <c r="C23" s="3"/>
      <c r="D23" s="3"/>
      <c r="E23" s="3"/>
      <c r="F23" s="4"/>
      <c r="G23" s="5"/>
    </row>
    <row r="24" spans="2:24" ht="15.75" customHeight="1" x14ac:dyDescent="0.3"/>
    <row r="25" spans="2:24" ht="15.75" customHeight="1" x14ac:dyDescent="0.3">
      <c r="B25" s="10" t="s">
        <v>524</v>
      </c>
      <c r="C25" s="11" t="s">
        <v>512</v>
      </c>
      <c r="D25" s="11" t="s">
        <v>513</v>
      </c>
      <c r="E25" s="11" t="s">
        <v>514</v>
      </c>
      <c r="F25" s="11" t="s">
        <v>515</v>
      </c>
      <c r="G25" s="11" t="s">
        <v>516</v>
      </c>
    </row>
    <row r="26" spans="2:24" ht="15.75" customHeight="1" x14ac:dyDescent="0.3">
      <c r="B26" t="s">
        <v>530</v>
      </c>
      <c r="J26" s="47"/>
    </row>
    <row r="27" spans="2:24" ht="15.75" customHeight="1" x14ac:dyDescent="0.3">
      <c r="B27" t="s">
        <v>531</v>
      </c>
      <c r="C27" s="48">
        <v>3000</v>
      </c>
      <c r="D27" s="48">
        <v>3000</v>
      </c>
      <c r="E27" s="48">
        <v>3000</v>
      </c>
      <c r="F27" s="48">
        <v>3000</v>
      </c>
      <c r="G27" s="48">
        <v>3000</v>
      </c>
      <c r="J27" s="47"/>
    </row>
    <row r="28" spans="2:24" ht="15.75" customHeight="1" x14ac:dyDescent="0.3">
      <c r="B28" t="s">
        <v>532</v>
      </c>
      <c r="C28" s="48">
        <v>458</v>
      </c>
      <c r="D28" s="48">
        <v>305</v>
      </c>
      <c r="E28" s="48">
        <v>598</v>
      </c>
      <c r="F28" s="48">
        <v>669</v>
      </c>
      <c r="G28" s="48">
        <v>708</v>
      </c>
      <c r="J28" s="47"/>
    </row>
    <row r="29" spans="2:24" ht="15.75" customHeight="1" x14ac:dyDescent="0.3">
      <c r="B29" t="s">
        <v>533</v>
      </c>
      <c r="C29" s="48">
        <v>184</v>
      </c>
      <c r="D29" s="48">
        <v>228</v>
      </c>
      <c r="E29" s="48">
        <v>59</v>
      </c>
      <c r="F29" s="48">
        <v>258</v>
      </c>
      <c r="G29" s="48">
        <v>366</v>
      </c>
      <c r="J29" s="47"/>
    </row>
    <row r="30" spans="2:24" ht="15.75" customHeight="1" x14ac:dyDescent="0.3">
      <c r="B30" s="25" t="s">
        <v>534</v>
      </c>
      <c r="C30" s="26">
        <f>SUM(C27:C29)</f>
        <v>3642</v>
      </c>
      <c r="D30" s="26">
        <f t="shared" ref="D30:G30" si="10">SUM(D27:D29)</f>
        <v>3533</v>
      </c>
      <c r="E30" s="26">
        <f t="shared" si="10"/>
        <v>3657</v>
      </c>
      <c r="F30" s="26">
        <f t="shared" si="10"/>
        <v>3927</v>
      </c>
      <c r="G30" s="26">
        <f t="shared" si="10"/>
        <v>4074</v>
      </c>
      <c r="J30" s="47"/>
    </row>
    <row r="31" spans="2:24" ht="15.75" customHeight="1" x14ac:dyDescent="0.3">
      <c r="J31" s="47"/>
    </row>
    <row r="32" spans="2:24" ht="15.75" customHeight="1" x14ac:dyDescent="0.3">
      <c r="B32" t="s">
        <v>535</v>
      </c>
      <c r="J32" s="47"/>
    </row>
    <row r="33" spans="2:10" ht="15.75" customHeight="1" x14ac:dyDescent="0.3">
      <c r="B33" t="s">
        <v>520</v>
      </c>
      <c r="C33" s="48">
        <v>1120</v>
      </c>
      <c r="D33" s="48">
        <v>1120</v>
      </c>
      <c r="E33" s="48">
        <v>1120</v>
      </c>
      <c r="F33" s="48">
        <v>1120</v>
      </c>
      <c r="G33" s="48">
        <v>1120</v>
      </c>
      <c r="J33" s="47"/>
    </row>
    <row r="34" spans="2:10" ht="15.75" customHeight="1" x14ac:dyDescent="0.3">
      <c r="B34" t="s">
        <v>519</v>
      </c>
      <c r="C34" s="48">
        <v>140</v>
      </c>
      <c r="D34" s="48">
        <v>105</v>
      </c>
      <c r="E34" s="48">
        <v>110</v>
      </c>
      <c r="F34" s="48">
        <v>140</v>
      </c>
      <c r="G34" s="48">
        <v>155</v>
      </c>
      <c r="J34" s="47"/>
    </row>
    <row r="35" spans="2:10" ht="15.75" customHeight="1" x14ac:dyDescent="0.3">
      <c r="B35" t="s">
        <v>536</v>
      </c>
      <c r="C35" s="48">
        <v>55</v>
      </c>
      <c r="D35" s="48">
        <v>55</v>
      </c>
      <c r="E35" s="48">
        <v>55</v>
      </c>
      <c r="F35" s="48">
        <v>55</v>
      </c>
      <c r="G35" s="48">
        <v>55</v>
      </c>
      <c r="J35" s="47"/>
    </row>
    <row r="36" spans="2:10" ht="15.75" customHeight="1" x14ac:dyDescent="0.3">
      <c r="B36" t="s">
        <v>537</v>
      </c>
      <c r="C36" s="48">
        <v>449</v>
      </c>
      <c r="D36" s="48">
        <v>305</v>
      </c>
      <c r="E36" s="48">
        <v>208</v>
      </c>
      <c r="F36" s="48">
        <v>449</v>
      </c>
      <c r="G36" s="48">
        <v>449</v>
      </c>
      <c r="J36" s="47"/>
    </row>
    <row r="37" spans="2:10" ht="15.75" customHeight="1" x14ac:dyDescent="0.3">
      <c r="B37" t="s">
        <v>538</v>
      </c>
      <c r="C37" s="48">
        <v>562</v>
      </c>
      <c r="D37" s="48">
        <v>194</v>
      </c>
      <c r="E37" s="48">
        <v>405</v>
      </c>
      <c r="F37" s="48">
        <v>462</v>
      </c>
      <c r="G37" s="48">
        <v>646</v>
      </c>
      <c r="J37" s="47"/>
    </row>
    <row r="38" spans="2:10" ht="15.75" customHeight="1" x14ac:dyDescent="0.3">
      <c r="B38" t="s">
        <v>539</v>
      </c>
      <c r="C38" s="48">
        <v>249</v>
      </c>
      <c r="D38" s="48">
        <v>18</v>
      </c>
      <c r="E38" s="48">
        <v>199</v>
      </c>
      <c r="F38" s="48">
        <v>249</v>
      </c>
      <c r="G38" s="48">
        <v>249</v>
      </c>
      <c r="J38" s="47"/>
    </row>
    <row r="39" spans="2:10" ht="15.75" customHeight="1" x14ac:dyDescent="0.3">
      <c r="B39" s="25" t="s">
        <v>540</v>
      </c>
      <c r="C39" s="26">
        <f>SUM(C33:C38)</f>
        <v>2575</v>
      </c>
      <c r="D39" s="26">
        <f t="shared" ref="D39:G39" si="11">SUM(D33:D38)</f>
        <v>1797</v>
      </c>
      <c r="E39" s="26">
        <f t="shared" si="11"/>
        <v>2097</v>
      </c>
      <c r="F39" s="26">
        <f t="shared" si="11"/>
        <v>2475</v>
      </c>
      <c r="G39" s="26">
        <f t="shared" si="11"/>
        <v>2674</v>
      </c>
      <c r="J39" s="47"/>
    </row>
    <row r="40" spans="2:10" ht="15.75" customHeight="1" x14ac:dyDescent="0.3">
      <c r="J40" s="47"/>
    </row>
    <row r="41" spans="2:10" ht="15.75" customHeight="1" x14ac:dyDescent="0.3">
      <c r="B41" s="37" t="s">
        <v>541</v>
      </c>
      <c r="C41" s="38">
        <f t="shared" ref="C41:G41" si="12">C30-C39</f>
        <v>1067</v>
      </c>
      <c r="D41" s="38">
        <f t="shared" si="12"/>
        <v>1736</v>
      </c>
      <c r="E41" s="38">
        <f t="shared" si="12"/>
        <v>1560</v>
      </c>
      <c r="F41" s="38">
        <f t="shared" si="12"/>
        <v>1452</v>
      </c>
      <c r="G41" s="38">
        <f t="shared" si="12"/>
        <v>1400</v>
      </c>
      <c r="J41" s="47"/>
    </row>
    <row r="42" spans="2:10" ht="15.75" customHeight="1" x14ac:dyDescent="0.3">
      <c r="J42" s="47"/>
    </row>
    <row r="43" spans="2:10" ht="15.75" customHeight="1" x14ac:dyDescent="0.3">
      <c r="J43" s="47"/>
    </row>
    <row r="44" spans="2:10" ht="15.75" customHeight="1" x14ac:dyDescent="0.3">
      <c r="C44" s="49"/>
      <c r="D44" s="49"/>
      <c r="E44" s="49"/>
      <c r="F44" s="49"/>
      <c r="G44" s="49"/>
      <c r="J44" s="47"/>
    </row>
    <row r="45" spans="2:10" ht="15.75" customHeight="1" x14ac:dyDescent="0.3">
      <c r="J45" s="47"/>
    </row>
    <row r="46" spans="2:10" ht="15.75" customHeight="1" x14ac:dyDescent="0.3">
      <c r="J46" s="47"/>
    </row>
    <row r="47" spans="2:10" ht="15.75" customHeight="1" x14ac:dyDescent="0.3">
      <c r="J47" s="47"/>
    </row>
    <row r="48" spans="2:10" ht="15.75" customHeight="1" x14ac:dyDescent="0.3">
      <c r="J48" s="47"/>
    </row>
    <row r="49" spans="10:22" ht="15.75" customHeight="1" x14ac:dyDescent="0.3">
      <c r="J49" s="47"/>
    </row>
    <row r="50" spans="10:22" ht="15.75" customHeight="1" x14ac:dyDescent="0.3">
      <c r="J50" s="47"/>
    </row>
    <row r="51" spans="10:22" ht="15.75" customHeight="1" x14ac:dyDescent="0.3">
      <c r="J51" s="47"/>
    </row>
    <row r="52" spans="10:22" ht="15.75" customHeight="1" x14ac:dyDescent="0.3">
      <c r="J52" s="47"/>
    </row>
    <row r="53" spans="10:22" ht="15.75" customHeight="1" x14ac:dyDescent="0.3">
      <c r="J53" s="47"/>
    </row>
    <row r="54" spans="10:22" ht="15.75" customHeight="1" x14ac:dyDescent="0.3">
      <c r="J54" s="47"/>
    </row>
    <row r="55" spans="10:22" ht="15.75" customHeight="1" x14ac:dyDescent="0.3">
      <c r="J55" s="47"/>
    </row>
    <row r="56" spans="10:22" ht="15.75" customHeight="1" x14ac:dyDescent="0.3">
      <c r="J56" s="47"/>
    </row>
    <row r="57" spans="10:22" ht="15.75" customHeight="1" x14ac:dyDescent="0.3">
      <c r="J57" s="47"/>
    </row>
    <row r="58" spans="10:22" ht="15.75" customHeight="1" x14ac:dyDescent="0.3">
      <c r="J58" s="47"/>
    </row>
    <row r="59" spans="10:22" ht="15.75" customHeight="1" x14ac:dyDescent="0.3">
      <c r="J59" s="47"/>
    </row>
    <row r="60" spans="10:22" ht="15.75" customHeight="1" x14ac:dyDescent="0.3">
      <c r="J60" s="47"/>
    </row>
    <row r="61" spans="10:22" ht="15.75" customHeight="1" x14ac:dyDescent="0.3">
      <c r="J61" s="47"/>
      <c r="U61" s="47"/>
      <c r="V61" s="47"/>
    </row>
    <row r="62" spans="10:22" ht="15.75" customHeight="1" x14ac:dyDescent="0.3">
      <c r="J62" s="47"/>
      <c r="U62" s="47"/>
      <c r="V62" s="47"/>
    </row>
    <row r="63" spans="10:22" ht="15.75" customHeight="1" x14ac:dyDescent="0.3">
      <c r="J63" s="47"/>
      <c r="U63" s="47"/>
      <c r="V63" s="47"/>
    </row>
    <row r="64" spans="10:22" ht="15.75" customHeight="1" x14ac:dyDescent="0.3">
      <c r="J64" s="47"/>
      <c r="U64" s="47"/>
      <c r="V64" s="47"/>
    </row>
    <row r="65" spans="10:22" ht="15.75" customHeight="1" x14ac:dyDescent="0.3">
      <c r="J65" s="47"/>
      <c r="U65" s="47"/>
      <c r="V65" s="47"/>
    </row>
    <row r="66" spans="10:22" ht="15.75" customHeight="1" x14ac:dyDescent="0.3">
      <c r="J66" s="47"/>
      <c r="U66" s="47"/>
      <c r="V66" s="47"/>
    </row>
    <row r="67" spans="10:22" ht="15.75" customHeight="1" x14ac:dyDescent="0.3">
      <c r="J67" s="47"/>
      <c r="U67" s="47"/>
      <c r="V67" s="47"/>
    </row>
    <row r="68" spans="10:22" ht="15.75" customHeight="1" x14ac:dyDescent="0.3">
      <c r="J68" s="47"/>
      <c r="U68" s="47"/>
      <c r="V68" s="47"/>
    </row>
    <row r="69" spans="10:22" ht="15.75" customHeight="1" x14ac:dyDescent="0.3">
      <c r="J69" s="47"/>
      <c r="U69" s="47"/>
      <c r="V69" s="47"/>
    </row>
    <row r="70" spans="10:22" ht="15.75" customHeight="1" x14ac:dyDescent="0.3">
      <c r="J70" s="47"/>
      <c r="U70" s="47"/>
      <c r="V70" s="47"/>
    </row>
    <row r="71" spans="10:22" ht="15.75" customHeight="1" x14ac:dyDescent="0.3">
      <c r="J71" s="47"/>
      <c r="U71" s="47"/>
      <c r="V71" s="47"/>
    </row>
    <row r="72" spans="10:22" ht="15.75" customHeight="1" x14ac:dyDescent="0.3">
      <c r="J72" s="47"/>
      <c r="U72" s="47"/>
      <c r="V72" s="47"/>
    </row>
    <row r="73" spans="10:22" ht="15.75" customHeight="1" x14ac:dyDescent="0.3">
      <c r="J73" s="47"/>
      <c r="U73" s="47"/>
      <c r="V73" s="47"/>
    </row>
    <row r="74" spans="10:22" ht="15.75" customHeight="1" x14ac:dyDescent="0.3">
      <c r="J74" s="47"/>
      <c r="U74" s="47"/>
      <c r="V74" s="47"/>
    </row>
    <row r="75" spans="10:22" ht="15.75" customHeight="1" x14ac:dyDescent="0.3">
      <c r="J75" s="47"/>
      <c r="U75" s="47"/>
      <c r="V75" s="47"/>
    </row>
    <row r="76" spans="10:22" ht="15.75" customHeight="1" x14ac:dyDescent="0.3">
      <c r="J76" s="47"/>
      <c r="U76" s="47"/>
      <c r="V76" s="47"/>
    </row>
    <row r="77" spans="10:22" ht="15.75" customHeight="1" x14ac:dyDescent="0.3">
      <c r="J77" s="47"/>
      <c r="U77" s="47"/>
      <c r="V77" s="47"/>
    </row>
    <row r="78" spans="10:22" ht="15.75" customHeight="1" x14ac:dyDescent="0.3">
      <c r="J78" s="47"/>
      <c r="U78" s="47"/>
      <c r="V78" s="47"/>
    </row>
    <row r="79" spans="10:22" ht="15.75" customHeight="1" x14ac:dyDescent="0.3">
      <c r="J79" s="47"/>
      <c r="U79" s="47"/>
      <c r="V79" s="47"/>
    </row>
    <row r="80" spans="10:22" ht="15.75" customHeight="1" x14ac:dyDescent="0.3">
      <c r="J80" s="47"/>
      <c r="U80" s="47"/>
      <c r="V80" s="47"/>
    </row>
    <row r="81" spans="21:22" ht="15.75" customHeight="1" x14ac:dyDescent="0.3">
      <c r="U81" s="47"/>
      <c r="V81" s="47"/>
    </row>
    <row r="82" spans="21:22" ht="15.75" customHeight="1" x14ac:dyDescent="0.3">
      <c r="U82" s="47"/>
      <c r="V82" s="47"/>
    </row>
    <row r="83" spans="21:22" ht="15.75" customHeight="1" x14ac:dyDescent="0.3"/>
    <row r="84" spans="21:22" ht="15.75" customHeight="1" x14ac:dyDescent="0.3"/>
    <row r="85" spans="21:22" ht="15.75" customHeight="1" x14ac:dyDescent="0.3"/>
    <row r="86" spans="21:22" ht="15.75" customHeight="1" x14ac:dyDescent="0.3"/>
    <row r="87" spans="21:22" ht="15.75" customHeight="1" x14ac:dyDescent="0.3"/>
    <row r="88" spans="21:22" ht="15.75" customHeight="1" x14ac:dyDescent="0.3"/>
    <row r="89" spans="21:22" ht="15.75" customHeight="1" x14ac:dyDescent="0.3"/>
    <row r="90" spans="21:22" ht="15.75" customHeight="1" x14ac:dyDescent="0.3"/>
    <row r="91" spans="21:22" ht="15.75" customHeight="1" x14ac:dyDescent="0.3"/>
    <row r="92" spans="21:22" ht="15.75" customHeight="1" x14ac:dyDescent="0.3"/>
    <row r="93" spans="21:22" ht="15.75" customHeight="1" x14ac:dyDescent="0.3"/>
    <row r="94" spans="21:22" ht="15.75" customHeight="1" x14ac:dyDescent="0.3"/>
    <row r="95" spans="21:22" ht="15.75" customHeight="1" x14ac:dyDescent="0.3"/>
    <row r="96" spans="21:22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</sheetData>
  <sheetProtection algorithmName="SHA-512" hashValue="Y7QN0kGZzeASGCRXLWulZy2NtFuFg3wdUMPApBcezS/2fOBaD8bYKYWoua6fwgnItp8oVJlmrP/PkJDCI7EWxg==" saltValue="PAYp+JvjRYKHRW+ZHv7F0Q==" spinCount="100000" sheet="1" formatCells="0" formatColumns="0" formatRows="0" insertColumns="0" insertRows="0" insertHyperlinks="0" deleteColumns="0" deleteRows="0" sort="0" autoFilter="0" pivotTables="0"/>
  <mergeCells count="3">
    <mergeCell ref="P22:S22"/>
    <mergeCell ref="W22:X22"/>
    <mergeCell ref="H1:J1"/>
  </mergeCells>
  <conditionalFormatting sqref="V6:V17">
    <cfRule type="cellIs" dxfId="10" priority="1" operator="equal">
      <formula>"Favourable"</formula>
    </cfRule>
    <cfRule type="containsText" dxfId="9" priority="2" operator="containsText" text="Unfav">
      <formula>NOT(ISERROR(SEARCH("Unfav",V6)))</formula>
    </cfRule>
  </conditionalFormatting>
  <dataValidations count="1">
    <dataValidation type="list" allowBlank="1" showInputMessage="1" showErrorMessage="1" sqref="Q3" xr:uid="{F4B01F26-8ECD-4252-8539-AB2F87D934B9}">
      <formula1>$C$4:$G$4</formula1>
    </dataValidation>
  </dataValidations>
  <pageMargins left="0.7" right="0.7" top="0.75" bottom="0.75" header="0.3" footer="0.3"/>
  <pageSetup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sheetPr>
    <tabColor theme="9" tint="-0.249977111117893"/>
  </sheetPr>
  <dimension ref="A1:M51"/>
  <sheetViews>
    <sheetView zoomScaleNormal="100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2" width="8.88671875" style="53"/>
    <col min="3" max="3" width="16.33203125" style="53" customWidth="1"/>
    <col min="4" max="4" width="24.109375" style="53" customWidth="1"/>
    <col min="5" max="5" width="16.33203125" style="53" bestFit="1" customWidth="1"/>
    <col min="6" max="7" width="8.88671875" style="53"/>
    <col min="8" max="8" width="10.21875" style="53" customWidth="1"/>
    <col min="9" max="9" width="14.109375" style="53" customWidth="1"/>
    <col min="10" max="16384" width="8.88671875" style="53"/>
  </cols>
  <sheetData>
    <row r="1" spans="1:13" s="52" customFormat="1" x14ac:dyDescent="0.3">
      <c r="A1" s="52" t="s">
        <v>233</v>
      </c>
      <c r="B1" s="52" t="s">
        <v>234</v>
      </c>
      <c r="C1" s="52" t="s">
        <v>0</v>
      </c>
      <c r="D1" s="52" t="s">
        <v>1</v>
      </c>
      <c r="E1" s="52" t="s">
        <v>2</v>
      </c>
      <c r="F1" s="52" t="s">
        <v>235</v>
      </c>
      <c r="H1" s="52" t="s">
        <v>260</v>
      </c>
      <c r="I1" s="53"/>
    </row>
    <row r="2" spans="1:13" x14ac:dyDescent="0.3">
      <c r="A2" s="53" t="s">
        <v>3</v>
      </c>
      <c r="B2" s="53" t="s">
        <v>4</v>
      </c>
      <c r="C2" s="53" t="s">
        <v>5</v>
      </c>
      <c r="D2" s="53" t="s">
        <v>6</v>
      </c>
      <c r="E2" s="54" t="s">
        <v>127</v>
      </c>
      <c r="F2" s="53" t="s">
        <v>236</v>
      </c>
      <c r="H2" s="55" t="s">
        <v>238</v>
      </c>
      <c r="I2" s="51" t="s">
        <v>78</v>
      </c>
      <c r="J2" s="56" t="s">
        <v>505</v>
      </c>
      <c r="L2" s="52"/>
      <c r="M2" s="52"/>
    </row>
    <row r="3" spans="1:13" x14ac:dyDescent="0.3">
      <c r="A3" s="53" t="s">
        <v>8</v>
      </c>
      <c r="B3" s="53" t="s">
        <v>9</v>
      </c>
      <c r="C3" s="53" t="s">
        <v>10</v>
      </c>
      <c r="D3" s="53" t="s">
        <v>11</v>
      </c>
      <c r="E3" s="54" t="s">
        <v>68</v>
      </c>
      <c r="F3" s="53" t="s">
        <v>237</v>
      </c>
      <c r="H3" s="55" t="s">
        <v>239</v>
      </c>
      <c r="I3" s="53" t="str">
        <f>_xlfn.XLOOKUP($I$2,$E:$E,F:F,"🤷‍♂️",FALSE)</f>
        <v>Inactive</v>
      </c>
    </row>
    <row r="4" spans="1:13" x14ac:dyDescent="0.3">
      <c r="A4" s="53" t="s">
        <v>13</v>
      </c>
      <c r="B4" s="53" t="s">
        <v>14</v>
      </c>
      <c r="C4" s="53" t="s">
        <v>15</v>
      </c>
      <c r="D4" s="53" t="s">
        <v>16</v>
      </c>
      <c r="E4" s="54" t="s">
        <v>155</v>
      </c>
      <c r="F4" s="53" t="s">
        <v>237</v>
      </c>
      <c r="H4" s="55" t="s">
        <v>257</v>
      </c>
      <c r="I4" s="53" t="str">
        <f>_xlfn.XLOOKUP($I$2,$E:$E,A:A,"🤷‍♂️",FALSE)</f>
        <v>Michael</v>
      </c>
    </row>
    <row r="5" spans="1:13" x14ac:dyDescent="0.3">
      <c r="A5" s="53" t="s">
        <v>18</v>
      </c>
      <c r="B5" s="53" t="s">
        <v>19</v>
      </c>
      <c r="C5" s="53" t="s">
        <v>20</v>
      </c>
      <c r="D5" s="53" t="s">
        <v>21</v>
      </c>
      <c r="E5" s="54" t="s">
        <v>240</v>
      </c>
      <c r="F5" s="53" t="s">
        <v>236</v>
      </c>
      <c r="H5" s="55" t="s">
        <v>258</v>
      </c>
      <c r="I5" s="53" t="str">
        <f>_xlfn.XLOOKUP($I$2,$E:$E,B:B,"🤷‍♂️",FALSE)</f>
        <v>Rutledge</v>
      </c>
    </row>
    <row r="6" spans="1:13" x14ac:dyDescent="0.3">
      <c r="A6" s="53" t="s">
        <v>22</v>
      </c>
      <c r="B6" s="53" t="s">
        <v>23</v>
      </c>
      <c r="C6" s="53" t="s">
        <v>24</v>
      </c>
      <c r="D6" s="53" t="s">
        <v>25</v>
      </c>
      <c r="E6" s="54" t="s">
        <v>87</v>
      </c>
      <c r="F6" s="53" t="s">
        <v>236</v>
      </c>
      <c r="H6" s="55" t="s">
        <v>259</v>
      </c>
      <c r="I6" s="53" t="str">
        <f>_xlfn.XLOOKUP($I$2,$E:$E,C:C,"🤷‍♂️",FALSE)</f>
        <v>(366) 822-4574</v>
      </c>
    </row>
    <row r="7" spans="1:13" x14ac:dyDescent="0.3">
      <c r="A7" s="53" t="s">
        <v>27</v>
      </c>
      <c r="B7" s="53" t="s">
        <v>28</v>
      </c>
      <c r="C7" s="53" t="s">
        <v>29</v>
      </c>
      <c r="D7" s="53" t="s">
        <v>30</v>
      </c>
      <c r="E7" s="54" t="s">
        <v>229</v>
      </c>
      <c r="F7" s="53" t="s">
        <v>237</v>
      </c>
      <c r="H7" s="55" t="s">
        <v>1</v>
      </c>
      <c r="I7" s="53" t="str">
        <f>_xlfn.XLOOKUP($I$2,$E:$E,D:D,"🤷‍♂️",FALSE)</f>
        <v>8231 Crowley Crossing</v>
      </c>
    </row>
    <row r="8" spans="1:13" x14ac:dyDescent="0.3">
      <c r="A8" s="53" t="s">
        <v>31</v>
      </c>
      <c r="B8" s="53" t="s">
        <v>32</v>
      </c>
      <c r="C8" s="53" t="s">
        <v>33</v>
      </c>
      <c r="D8" s="53" t="s">
        <v>34</v>
      </c>
      <c r="E8" s="54" t="s">
        <v>58</v>
      </c>
      <c r="F8" s="53" t="s">
        <v>236</v>
      </c>
    </row>
    <row r="9" spans="1:13" x14ac:dyDescent="0.3">
      <c r="A9" s="53" t="s">
        <v>36</v>
      </c>
      <c r="B9" s="53" t="s">
        <v>37</v>
      </c>
      <c r="C9" s="53" t="s">
        <v>38</v>
      </c>
      <c r="D9" s="53" t="s">
        <v>39</v>
      </c>
      <c r="E9" s="54" t="s">
        <v>241</v>
      </c>
      <c r="F9" s="53" t="s">
        <v>236</v>
      </c>
      <c r="H9" s="52"/>
    </row>
    <row r="10" spans="1:13" x14ac:dyDescent="0.3">
      <c r="A10" s="53" t="s">
        <v>41</v>
      </c>
      <c r="B10" s="53" t="s">
        <v>42</v>
      </c>
      <c r="C10" s="53" t="s">
        <v>43</v>
      </c>
      <c r="D10" s="53" t="s">
        <v>44</v>
      </c>
      <c r="E10" s="54" t="s">
        <v>78</v>
      </c>
      <c r="F10" s="53" t="s">
        <v>237</v>
      </c>
    </row>
    <row r="11" spans="1:13" x14ac:dyDescent="0.3">
      <c r="A11" s="53" t="s">
        <v>45</v>
      </c>
      <c r="B11" s="53" t="s">
        <v>46</v>
      </c>
      <c r="C11" s="53" t="s">
        <v>47</v>
      </c>
      <c r="D11" s="53" t="s">
        <v>48</v>
      </c>
      <c r="E11" s="54" t="s">
        <v>184</v>
      </c>
      <c r="F11" s="53" t="s">
        <v>237</v>
      </c>
    </row>
    <row r="12" spans="1:13" x14ac:dyDescent="0.3">
      <c r="A12" s="53" t="s">
        <v>50</v>
      </c>
      <c r="B12" s="53" t="s">
        <v>51</v>
      </c>
      <c r="C12" s="53" t="s">
        <v>52</v>
      </c>
      <c r="D12" s="53" t="s">
        <v>53</v>
      </c>
      <c r="E12" s="54" t="s">
        <v>242</v>
      </c>
      <c r="F12" s="53" t="s">
        <v>236</v>
      </c>
    </row>
    <row r="13" spans="1:13" x14ac:dyDescent="0.3">
      <c r="A13" s="53" t="s">
        <v>54</v>
      </c>
      <c r="B13" s="53" t="s">
        <v>55</v>
      </c>
      <c r="C13" s="53" t="s">
        <v>56</v>
      </c>
      <c r="D13" s="53" t="s">
        <v>57</v>
      </c>
      <c r="E13" s="54" t="s">
        <v>243</v>
      </c>
      <c r="F13" s="53" t="s">
        <v>236</v>
      </c>
    </row>
    <row r="14" spans="1:13" x14ac:dyDescent="0.3">
      <c r="A14" s="53" t="s">
        <v>59</v>
      </c>
      <c r="B14" s="53" t="s">
        <v>60</v>
      </c>
      <c r="C14" s="53" t="s">
        <v>61</v>
      </c>
      <c r="D14" s="53" t="s">
        <v>62</v>
      </c>
      <c r="E14" s="54" t="s">
        <v>146</v>
      </c>
      <c r="F14" s="53" t="s">
        <v>237</v>
      </c>
    </row>
    <row r="15" spans="1:13" x14ac:dyDescent="0.3">
      <c r="A15" s="53" t="s">
        <v>64</v>
      </c>
      <c r="B15" s="53" t="s">
        <v>65</v>
      </c>
      <c r="C15" s="53" t="s">
        <v>66</v>
      </c>
      <c r="D15" s="53" t="s">
        <v>67</v>
      </c>
      <c r="E15" s="54" t="s">
        <v>113</v>
      </c>
      <c r="F15" s="53" t="s">
        <v>237</v>
      </c>
    </row>
    <row r="16" spans="1:13" x14ac:dyDescent="0.3">
      <c r="A16" s="53" t="s">
        <v>69</v>
      </c>
      <c r="B16" s="53" t="s">
        <v>70</v>
      </c>
      <c r="C16" s="53" t="s">
        <v>71</v>
      </c>
      <c r="D16" s="53" t="s">
        <v>72</v>
      </c>
      <c r="E16" s="54" t="s">
        <v>151</v>
      </c>
      <c r="F16" s="53" t="s">
        <v>236</v>
      </c>
    </row>
    <row r="17" spans="1:6" x14ac:dyDescent="0.3">
      <c r="A17" s="53" t="s">
        <v>74</v>
      </c>
      <c r="B17" s="53" t="s">
        <v>75</v>
      </c>
      <c r="C17" s="53" t="s">
        <v>76</v>
      </c>
      <c r="D17" s="53" t="s">
        <v>77</v>
      </c>
      <c r="E17" s="54" t="s">
        <v>141</v>
      </c>
      <c r="F17" s="53" t="s">
        <v>236</v>
      </c>
    </row>
    <row r="18" spans="1:6" x14ac:dyDescent="0.3">
      <c r="A18" s="53" t="s">
        <v>79</v>
      </c>
      <c r="B18" s="53" t="s">
        <v>80</v>
      </c>
      <c r="C18" s="53" t="s">
        <v>81</v>
      </c>
      <c r="D18" s="53" t="s">
        <v>82</v>
      </c>
      <c r="E18" s="54" t="s">
        <v>108</v>
      </c>
      <c r="F18" s="53" t="s">
        <v>237</v>
      </c>
    </row>
    <row r="19" spans="1:6" x14ac:dyDescent="0.3">
      <c r="A19" s="53" t="s">
        <v>83</v>
      </c>
      <c r="B19" s="53" t="s">
        <v>84</v>
      </c>
      <c r="C19" s="53" t="s">
        <v>85</v>
      </c>
      <c r="D19" s="53" t="s">
        <v>86</v>
      </c>
      <c r="E19" s="54" t="s">
        <v>132</v>
      </c>
      <c r="F19" s="53" t="s">
        <v>236</v>
      </c>
    </row>
    <row r="20" spans="1:6" x14ac:dyDescent="0.3">
      <c r="A20" s="53" t="s">
        <v>88</v>
      </c>
      <c r="B20" s="53" t="s">
        <v>89</v>
      </c>
      <c r="C20" s="53" t="s">
        <v>90</v>
      </c>
      <c r="D20" s="53" t="s">
        <v>91</v>
      </c>
      <c r="E20" s="54" t="s">
        <v>244</v>
      </c>
      <c r="F20" s="53" t="s">
        <v>236</v>
      </c>
    </row>
    <row r="21" spans="1:6" x14ac:dyDescent="0.3">
      <c r="A21" s="53" t="s">
        <v>51</v>
      </c>
      <c r="B21" s="53" t="s">
        <v>93</v>
      </c>
      <c r="C21" s="53" t="s">
        <v>94</v>
      </c>
      <c r="D21" s="53" t="s">
        <v>95</v>
      </c>
      <c r="E21" s="54" t="s">
        <v>167</v>
      </c>
      <c r="F21" s="53" t="s">
        <v>237</v>
      </c>
    </row>
    <row r="22" spans="1:6" x14ac:dyDescent="0.3">
      <c r="A22" s="53" t="s">
        <v>96</v>
      </c>
      <c r="B22" s="53" t="s">
        <v>97</v>
      </c>
      <c r="C22" s="53" t="s">
        <v>98</v>
      </c>
      <c r="D22" s="53" t="s">
        <v>99</v>
      </c>
      <c r="E22" s="54" t="s">
        <v>63</v>
      </c>
      <c r="F22" s="53" t="s">
        <v>237</v>
      </c>
    </row>
    <row r="23" spans="1:6" x14ac:dyDescent="0.3">
      <c r="A23" s="53" t="s">
        <v>100</v>
      </c>
      <c r="B23" s="53" t="s">
        <v>101</v>
      </c>
      <c r="C23" s="53" t="s">
        <v>102</v>
      </c>
      <c r="D23" s="53" t="s">
        <v>103</v>
      </c>
      <c r="E23" s="54" t="s">
        <v>49</v>
      </c>
      <c r="F23" s="53" t="s">
        <v>236</v>
      </c>
    </row>
    <row r="24" spans="1:6" x14ac:dyDescent="0.3">
      <c r="A24" s="53" t="s">
        <v>104</v>
      </c>
      <c r="B24" s="53" t="s">
        <v>105</v>
      </c>
      <c r="C24" s="53" t="s">
        <v>106</v>
      </c>
      <c r="D24" s="53" t="s">
        <v>107</v>
      </c>
      <c r="E24" s="54" t="s">
        <v>40</v>
      </c>
      <c r="F24" s="53" t="s">
        <v>236</v>
      </c>
    </row>
    <row r="25" spans="1:6" x14ac:dyDescent="0.3">
      <c r="A25" s="53" t="s">
        <v>109</v>
      </c>
      <c r="B25" s="53" t="s">
        <v>110</v>
      </c>
      <c r="C25" s="53" t="s">
        <v>111</v>
      </c>
      <c r="D25" s="53" t="s">
        <v>112</v>
      </c>
      <c r="E25" s="54" t="s">
        <v>245</v>
      </c>
      <c r="F25" s="53" t="s">
        <v>237</v>
      </c>
    </row>
    <row r="26" spans="1:6" x14ac:dyDescent="0.3">
      <c r="A26" s="53" t="s">
        <v>114</v>
      </c>
      <c r="B26" s="53" t="s">
        <v>115</v>
      </c>
      <c r="C26" s="53" t="s">
        <v>116</v>
      </c>
      <c r="D26" s="53" t="s">
        <v>117</v>
      </c>
      <c r="E26" s="54" t="s">
        <v>246</v>
      </c>
      <c r="F26" s="53" t="s">
        <v>237</v>
      </c>
    </row>
    <row r="27" spans="1:6" x14ac:dyDescent="0.3">
      <c r="A27" s="53" t="s">
        <v>119</v>
      </c>
      <c r="B27" s="53" t="s">
        <v>120</v>
      </c>
      <c r="C27" s="53" t="s">
        <v>121</v>
      </c>
      <c r="D27" s="53" t="s">
        <v>122</v>
      </c>
      <c r="E27" s="54" t="s">
        <v>230</v>
      </c>
      <c r="F27" s="53" t="s">
        <v>236</v>
      </c>
    </row>
    <row r="28" spans="1:6" x14ac:dyDescent="0.3">
      <c r="A28" s="53" t="s">
        <v>123</v>
      </c>
      <c r="B28" s="53" t="s">
        <v>124</v>
      </c>
      <c r="C28" s="53" t="s">
        <v>125</v>
      </c>
      <c r="D28" s="53" t="s">
        <v>126</v>
      </c>
      <c r="E28" s="54" t="s">
        <v>247</v>
      </c>
      <c r="F28" s="53" t="s">
        <v>236</v>
      </c>
    </row>
    <row r="29" spans="1:6" x14ac:dyDescent="0.3">
      <c r="A29" s="53" t="s">
        <v>128</v>
      </c>
      <c r="B29" s="53" t="s">
        <v>129</v>
      </c>
      <c r="C29" s="53" t="s">
        <v>130</v>
      </c>
      <c r="D29" s="53" t="s">
        <v>131</v>
      </c>
      <c r="E29" s="54" t="s">
        <v>26</v>
      </c>
      <c r="F29" s="53" t="s">
        <v>237</v>
      </c>
    </row>
    <row r="30" spans="1:6" x14ac:dyDescent="0.3">
      <c r="A30" s="53" t="s">
        <v>133</v>
      </c>
      <c r="B30" s="53" t="s">
        <v>134</v>
      </c>
      <c r="C30" s="53" t="s">
        <v>135</v>
      </c>
      <c r="D30" s="53" t="s">
        <v>136</v>
      </c>
      <c r="E30" s="54" t="s">
        <v>248</v>
      </c>
      <c r="F30" s="53" t="s">
        <v>236</v>
      </c>
    </row>
    <row r="31" spans="1:6" x14ac:dyDescent="0.3">
      <c r="A31" s="53" t="s">
        <v>137</v>
      </c>
      <c r="B31" s="53" t="s">
        <v>138</v>
      </c>
      <c r="C31" s="53" t="s">
        <v>139</v>
      </c>
      <c r="D31" s="53" t="s">
        <v>140</v>
      </c>
      <c r="E31" s="54" t="s">
        <v>73</v>
      </c>
      <c r="F31" s="53" t="s">
        <v>236</v>
      </c>
    </row>
    <row r="32" spans="1:6" x14ac:dyDescent="0.3">
      <c r="A32" s="53" t="s">
        <v>142</v>
      </c>
      <c r="B32" s="53" t="s">
        <v>143</v>
      </c>
      <c r="C32" s="53" t="s">
        <v>144</v>
      </c>
      <c r="D32" s="53" t="s">
        <v>145</v>
      </c>
      <c r="E32" s="54" t="s">
        <v>249</v>
      </c>
      <c r="F32" s="53" t="s">
        <v>237</v>
      </c>
    </row>
    <row r="33" spans="1:6" x14ac:dyDescent="0.3">
      <c r="A33" s="53" t="s">
        <v>147</v>
      </c>
      <c r="B33" s="53" t="s">
        <v>148</v>
      </c>
      <c r="C33" s="53" t="s">
        <v>149</v>
      </c>
      <c r="D33" s="53" t="s">
        <v>150</v>
      </c>
      <c r="E33" s="54" t="s">
        <v>92</v>
      </c>
      <c r="F33" s="53" t="s">
        <v>237</v>
      </c>
    </row>
    <row r="34" spans="1:6" x14ac:dyDescent="0.3">
      <c r="A34" s="53" t="s">
        <v>8</v>
      </c>
      <c r="B34" s="53" t="s">
        <v>152</v>
      </c>
      <c r="C34" s="53" t="s">
        <v>153</v>
      </c>
      <c r="D34" s="53" t="s">
        <v>154</v>
      </c>
      <c r="E34" s="54" t="s">
        <v>223</v>
      </c>
      <c r="F34" s="53" t="s">
        <v>236</v>
      </c>
    </row>
    <row r="35" spans="1:6" x14ac:dyDescent="0.3">
      <c r="A35" s="53" t="s">
        <v>156</v>
      </c>
      <c r="B35" s="53" t="s">
        <v>118</v>
      </c>
      <c r="C35" s="53" t="s">
        <v>157</v>
      </c>
      <c r="D35" s="53" t="s">
        <v>158</v>
      </c>
      <c r="E35" s="54" t="s">
        <v>7</v>
      </c>
      <c r="F35" s="53" t="s">
        <v>236</v>
      </c>
    </row>
    <row r="36" spans="1:6" x14ac:dyDescent="0.3">
      <c r="A36" s="53" t="s">
        <v>159</v>
      </c>
      <c r="B36" s="53" t="s">
        <v>160</v>
      </c>
      <c r="C36" s="53" t="s">
        <v>161</v>
      </c>
      <c r="D36" s="53" t="s">
        <v>162</v>
      </c>
      <c r="E36" s="54" t="s">
        <v>35</v>
      </c>
      <c r="F36" s="53" t="s">
        <v>237</v>
      </c>
    </row>
    <row r="37" spans="1:6" x14ac:dyDescent="0.3">
      <c r="A37" s="53" t="s">
        <v>163</v>
      </c>
      <c r="B37" s="53" t="s">
        <v>164</v>
      </c>
      <c r="C37" s="53" t="s">
        <v>165</v>
      </c>
      <c r="D37" s="53" t="s">
        <v>166</v>
      </c>
      <c r="E37" s="54" t="s">
        <v>214</v>
      </c>
      <c r="F37" s="53" t="s">
        <v>237</v>
      </c>
    </row>
    <row r="38" spans="1:6" x14ac:dyDescent="0.3">
      <c r="A38" s="53" t="s">
        <v>168</v>
      </c>
      <c r="B38" s="53" t="s">
        <v>169</v>
      </c>
      <c r="C38" s="53" t="s">
        <v>170</v>
      </c>
      <c r="D38" s="53" t="s">
        <v>171</v>
      </c>
      <c r="E38" s="54" t="s">
        <v>250</v>
      </c>
      <c r="F38" s="53" t="s">
        <v>236</v>
      </c>
    </row>
    <row r="39" spans="1:6" x14ac:dyDescent="0.3">
      <c r="A39" s="53" t="s">
        <v>172</v>
      </c>
      <c r="B39" s="53" t="s">
        <v>173</v>
      </c>
      <c r="C39" s="53" t="s">
        <v>174</v>
      </c>
      <c r="D39" s="53" t="s">
        <v>175</v>
      </c>
      <c r="E39" s="54" t="s">
        <v>201</v>
      </c>
      <c r="F39" s="53" t="s">
        <v>236</v>
      </c>
    </row>
    <row r="40" spans="1:6" x14ac:dyDescent="0.3">
      <c r="A40" s="53" t="s">
        <v>176</v>
      </c>
      <c r="B40" s="53" t="s">
        <v>177</v>
      </c>
      <c r="C40" s="53" t="s">
        <v>178</v>
      </c>
      <c r="D40" s="53" t="s">
        <v>179</v>
      </c>
      <c r="E40" s="54" t="s">
        <v>251</v>
      </c>
      <c r="F40" s="53" t="s">
        <v>237</v>
      </c>
    </row>
    <row r="41" spans="1:6" x14ac:dyDescent="0.3">
      <c r="A41" s="53" t="s">
        <v>180</v>
      </c>
      <c r="B41" s="53" t="s">
        <v>181</v>
      </c>
      <c r="C41" s="53" t="s">
        <v>182</v>
      </c>
      <c r="D41" s="53" t="s">
        <v>183</v>
      </c>
      <c r="E41" s="54" t="s">
        <v>228</v>
      </c>
      <c r="F41" s="53" t="s">
        <v>236</v>
      </c>
    </row>
    <row r="42" spans="1:6" x14ac:dyDescent="0.3">
      <c r="A42" s="53" t="s">
        <v>185</v>
      </c>
      <c r="B42" s="53" t="s">
        <v>186</v>
      </c>
      <c r="C42" s="53" t="s">
        <v>187</v>
      </c>
      <c r="D42" s="53" t="s">
        <v>188</v>
      </c>
      <c r="E42" s="54" t="s">
        <v>252</v>
      </c>
      <c r="F42" s="53" t="s">
        <v>236</v>
      </c>
    </row>
    <row r="43" spans="1:6" x14ac:dyDescent="0.3">
      <c r="A43" s="53" t="s">
        <v>189</v>
      </c>
      <c r="B43" s="53" t="s">
        <v>190</v>
      </c>
      <c r="C43" s="53" t="s">
        <v>191</v>
      </c>
      <c r="D43" s="53" t="s">
        <v>192</v>
      </c>
      <c r="E43" s="54" t="s">
        <v>12</v>
      </c>
      <c r="F43" s="53" t="s">
        <v>237</v>
      </c>
    </row>
    <row r="44" spans="1:6" x14ac:dyDescent="0.3">
      <c r="A44" s="53" t="s">
        <v>193</v>
      </c>
      <c r="B44" s="53" t="s">
        <v>194</v>
      </c>
      <c r="C44" s="53" t="s">
        <v>195</v>
      </c>
      <c r="D44" s="53" t="s">
        <v>196</v>
      </c>
      <c r="E44" s="54" t="s">
        <v>17</v>
      </c>
      <c r="F44" s="53" t="s">
        <v>237</v>
      </c>
    </row>
    <row r="45" spans="1:6" x14ac:dyDescent="0.3">
      <c r="A45" s="53" t="s">
        <v>197</v>
      </c>
      <c r="B45" s="53" t="s">
        <v>198</v>
      </c>
      <c r="C45" s="53" t="s">
        <v>199</v>
      </c>
      <c r="D45" s="53" t="s">
        <v>200</v>
      </c>
      <c r="E45" s="54" t="s">
        <v>253</v>
      </c>
      <c r="F45" s="53" t="s">
        <v>236</v>
      </c>
    </row>
    <row r="46" spans="1:6" x14ac:dyDescent="0.3">
      <c r="A46" s="53" t="s">
        <v>202</v>
      </c>
      <c r="B46" s="53" t="s">
        <v>203</v>
      </c>
      <c r="C46" s="53" t="s">
        <v>204</v>
      </c>
      <c r="D46" s="53" t="s">
        <v>205</v>
      </c>
      <c r="E46" s="54" t="s">
        <v>254</v>
      </c>
      <c r="F46" s="53" t="s">
        <v>236</v>
      </c>
    </row>
    <row r="47" spans="1:6" x14ac:dyDescent="0.3">
      <c r="A47" s="53" t="s">
        <v>206</v>
      </c>
      <c r="B47" s="53" t="s">
        <v>207</v>
      </c>
      <c r="C47" s="53" t="s">
        <v>208</v>
      </c>
      <c r="D47" s="53" t="s">
        <v>209</v>
      </c>
      <c r="E47" s="54" t="s">
        <v>231</v>
      </c>
      <c r="F47" s="53" t="s">
        <v>237</v>
      </c>
    </row>
    <row r="48" spans="1:6" x14ac:dyDescent="0.3">
      <c r="A48" s="53" t="s">
        <v>210</v>
      </c>
      <c r="B48" s="53" t="s">
        <v>211</v>
      </c>
      <c r="C48" s="53" t="s">
        <v>212</v>
      </c>
      <c r="D48" s="53" t="s">
        <v>213</v>
      </c>
      <c r="E48" s="54" t="s">
        <v>118</v>
      </c>
      <c r="F48" s="53" t="s">
        <v>237</v>
      </c>
    </row>
    <row r="49" spans="1:6" x14ac:dyDescent="0.3">
      <c r="A49" s="53" t="s">
        <v>215</v>
      </c>
      <c r="B49" s="53" t="s">
        <v>216</v>
      </c>
      <c r="C49" s="53" t="s">
        <v>217</v>
      </c>
      <c r="D49" s="53" t="s">
        <v>218</v>
      </c>
      <c r="E49" s="54" t="s">
        <v>255</v>
      </c>
      <c r="F49" s="53" t="s">
        <v>236</v>
      </c>
    </row>
    <row r="50" spans="1:6" x14ac:dyDescent="0.3">
      <c r="A50" s="53" t="s">
        <v>219</v>
      </c>
      <c r="B50" s="53" t="s">
        <v>220</v>
      </c>
      <c r="C50" s="53" t="s">
        <v>221</v>
      </c>
      <c r="D50" s="53" t="s">
        <v>222</v>
      </c>
      <c r="E50" s="54" t="s">
        <v>232</v>
      </c>
      <c r="F50" s="53" t="s">
        <v>236</v>
      </c>
    </row>
    <row r="51" spans="1:6" x14ac:dyDescent="0.3">
      <c r="A51" s="53" t="s">
        <v>224</v>
      </c>
      <c r="B51" s="53" t="s">
        <v>225</v>
      </c>
      <c r="C51" s="53" t="s">
        <v>226</v>
      </c>
      <c r="D51" s="53" t="s">
        <v>227</v>
      </c>
      <c r="E51" s="54" t="s">
        <v>256</v>
      </c>
      <c r="F51" s="53" t="s">
        <v>237</v>
      </c>
    </row>
  </sheetData>
  <sheetProtection algorithmName="SHA-512" hashValue="NFil5JfEv+fkuNutz/oHDpZWuuV0E2Xxw1geBD+2MJlPqTKaEODooylOBfPg24gloe7zb4CY9BbI2oWxdQWa0Q==" saltValue="7KBf7OhZHOKGXUgFgU9YGg==" spinCount="100000" sheet="1" formatCells="0" formatColumns="0" formatRows="0" insertColumns="0" insertRows="0" insertHyperlinks="0" deleteColumns="0" deleteRows="0" sort="0" autoFilter="0" pivotTables="0"/>
  <conditionalFormatting sqref="E2:E51">
    <cfRule type="duplicateValues" dxfId="8" priority="1"/>
  </conditionalFormatting>
  <dataValidations count="1">
    <dataValidation type="list" allowBlank="1" showInputMessage="1" showErrorMessage="1" sqref="I2" xr:uid="{72F4966E-755A-47D0-98BA-15A4D5A24AC6}">
      <formula1>$E$1:$E$51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65D3-9795-4141-9900-C47C465238A3}">
  <sheetPr>
    <tabColor theme="2" tint="-9.9978637043366805E-2"/>
  </sheetPr>
  <dimension ref="A1:H101"/>
  <sheetViews>
    <sheetView zoomScale="115" zoomScaleNormal="115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12.6640625" customWidth="1"/>
    <col min="2" max="2" width="10.33203125" customWidth="1"/>
    <col min="3" max="3" width="21.33203125" customWidth="1"/>
    <col min="4" max="4" width="43.44140625" customWidth="1"/>
    <col min="5" max="6" width="8.21875" customWidth="1"/>
    <col min="7" max="7" width="14" customWidth="1"/>
  </cols>
  <sheetData>
    <row r="1" spans="1:8" s="1" customFormat="1" x14ac:dyDescent="0.3">
      <c r="A1" s="1" t="s">
        <v>233</v>
      </c>
      <c r="B1" s="1" t="s">
        <v>234</v>
      </c>
      <c r="C1" s="1" t="s">
        <v>0</v>
      </c>
      <c r="D1" s="1" t="s">
        <v>1</v>
      </c>
      <c r="F1" s="2" t="s">
        <v>506</v>
      </c>
      <c r="G1" s="2" t="s">
        <v>261</v>
      </c>
      <c r="H1" s="2" t="s">
        <v>262</v>
      </c>
    </row>
    <row r="2" spans="1:8" x14ac:dyDescent="0.3">
      <c r="A2" t="s">
        <v>3</v>
      </c>
      <c r="B2" t="s">
        <v>4</v>
      </c>
      <c r="C2" t="s">
        <v>5</v>
      </c>
      <c r="D2" t="s">
        <v>263</v>
      </c>
      <c r="G2" t="str">
        <f>CONCATENATE(A2," ",B2)</f>
        <v>Cally Reynolds</v>
      </c>
      <c r="H2" t="str">
        <f>RIGHT(D2,8)</f>
        <v>ND 58505</v>
      </c>
    </row>
    <row r="3" spans="1:8" x14ac:dyDescent="0.3">
      <c r="A3" t="s">
        <v>8</v>
      </c>
      <c r="B3" t="s">
        <v>9</v>
      </c>
      <c r="C3" t="s">
        <v>10</v>
      </c>
      <c r="D3" t="s">
        <v>264</v>
      </c>
      <c r="G3" t="str">
        <f t="shared" ref="G3:G66" si="0">CONCATENATE(A3," ",B3)</f>
        <v>Sydney Bartlett</v>
      </c>
      <c r="H3" t="str">
        <f t="shared" ref="H3:H66" si="1">RIGHT(D3,8)</f>
        <v>TN 37405</v>
      </c>
    </row>
    <row r="4" spans="1:8" x14ac:dyDescent="0.3">
      <c r="A4" t="s">
        <v>13</v>
      </c>
      <c r="B4" t="s">
        <v>14</v>
      </c>
      <c r="C4" t="s">
        <v>15</v>
      </c>
      <c r="D4" t="s">
        <v>265</v>
      </c>
      <c r="G4" t="str">
        <f t="shared" si="0"/>
        <v>Hunter Newton</v>
      </c>
      <c r="H4" t="str">
        <f t="shared" si="1"/>
        <v>TX 76796</v>
      </c>
    </row>
    <row r="5" spans="1:8" x14ac:dyDescent="0.3">
      <c r="A5" t="s">
        <v>18</v>
      </c>
      <c r="B5" t="s">
        <v>19</v>
      </c>
      <c r="C5" t="s">
        <v>20</v>
      </c>
      <c r="D5" t="s">
        <v>266</v>
      </c>
      <c r="G5" t="str">
        <f t="shared" si="0"/>
        <v>Brooke Perkins</v>
      </c>
      <c r="H5" t="str">
        <f t="shared" si="1"/>
        <v>TX 75358</v>
      </c>
    </row>
    <row r="6" spans="1:8" x14ac:dyDescent="0.3">
      <c r="A6" t="s">
        <v>22</v>
      </c>
      <c r="B6" t="s">
        <v>23</v>
      </c>
      <c r="C6" t="s">
        <v>24</v>
      </c>
      <c r="D6" t="s">
        <v>267</v>
      </c>
      <c r="G6" t="str">
        <f t="shared" si="0"/>
        <v>Nolan Slater</v>
      </c>
      <c r="H6" t="str">
        <f t="shared" si="1"/>
        <v>NV 89505</v>
      </c>
    </row>
    <row r="7" spans="1:8" x14ac:dyDescent="0.3">
      <c r="A7" t="s">
        <v>27</v>
      </c>
      <c r="B7" t="s">
        <v>28</v>
      </c>
      <c r="C7" t="s">
        <v>29</v>
      </c>
      <c r="D7" t="s">
        <v>268</v>
      </c>
      <c r="G7" t="str">
        <f t="shared" si="0"/>
        <v>Germaine Green</v>
      </c>
      <c r="H7" t="str">
        <f t="shared" si="1"/>
        <v>TX 78240</v>
      </c>
    </row>
    <row r="8" spans="1:8" x14ac:dyDescent="0.3">
      <c r="A8" t="s">
        <v>31</v>
      </c>
      <c r="B8" t="s">
        <v>32</v>
      </c>
      <c r="C8" t="s">
        <v>33</v>
      </c>
      <c r="D8" t="s">
        <v>269</v>
      </c>
      <c r="G8" t="str">
        <f t="shared" si="0"/>
        <v>Medge Ratliff</v>
      </c>
      <c r="H8" t="str">
        <f t="shared" si="1"/>
        <v>OH 45454</v>
      </c>
    </row>
    <row r="9" spans="1:8" x14ac:dyDescent="0.3">
      <c r="A9" t="s">
        <v>36</v>
      </c>
      <c r="B9" t="s">
        <v>37</v>
      </c>
      <c r="C9" t="s">
        <v>38</v>
      </c>
      <c r="D9" t="s">
        <v>270</v>
      </c>
      <c r="G9" t="str">
        <f t="shared" si="0"/>
        <v>Nash Vasquez</v>
      </c>
      <c r="H9" t="str">
        <f t="shared" si="1"/>
        <v>MN 55557</v>
      </c>
    </row>
    <row r="10" spans="1:8" x14ac:dyDescent="0.3">
      <c r="A10" t="s">
        <v>41</v>
      </c>
      <c r="B10" t="s">
        <v>42</v>
      </c>
      <c r="C10" t="s">
        <v>43</v>
      </c>
      <c r="D10" t="s">
        <v>271</v>
      </c>
      <c r="G10" t="str">
        <f t="shared" si="0"/>
        <v>Michael Rutledge</v>
      </c>
      <c r="H10" t="str">
        <f t="shared" si="1"/>
        <v>OH 45999</v>
      </c>
    </row>
    <row r="11" spans="1:8" x14ac:dyDescent="0.3">
      <c r="A11" t="s">
        <v>45</v>
      </c>
      <c r="B11" t="s">
        <v>46</v>
      </c>
      <c r="C11" t="s">
        <v>47</v>
      </c>
      <c r="D11" t="s">
        <v>272</v>
      </c>
      <c r="G11" t="str">
        <f t="shared" si="0"/>
        <v>Guy Ochoa</v>
      </c>
      <c r="H11" t="str">
        <f t="shared" si="1"/>
        <v>MI 48956</v>
      </c>
    </row>
    <row r="12" spans="1:8" x14ac:dyDescent="0.3">
      <c r="A12" t="s">
        <v>50</v>
      </c>
      <c r="B12" t="s">
        <v>51</v>
      </c>
      <c r="C12" t="s">
        <v>52</v>
      </c>
      <c r="D12" t="s">
        <v>273</v>
      </c>
      <c r="G12" t="str">
        <f t="shared" si="0"/>
        <v>Coby Lucas</v>
      </c>
      <c r="H12" t="str">
        <f t="shared" si="1"/>
        <v>TN 38114</v>
      </c>
    </row>
    <row r="13" spans="1:8" x14ac:dyDescent="0.3">
      <c r="A13" t="s">
        <v>54</v>
      </c>
      <c r="B13" t="s">
        <v>55</v>
      </c>
      <c r="C13" t="s">
        <v>56</v>
      </c>
      <c r="D13" t="s">
        <v>274</v>
      </c>
      <c r="G13" t="str">
        <f t="shared" si="0"/>
        <v>Merrill Freeman</v>
      </c>
      <c r="H13" t="str">
        <f t="shared" si="1"/>
        <v xml:space="preserve"> CT 6510</v>
      </c>
    </row>
    <row r="14" spans="1:8" x14ac:dyDescent="0.3">
      <c r="A14" t="s">
        <v>59</v>
      </c>
      <c r="B14" t="s">
        <v>60</v>
      </c>
      <c r="C14" t="s">
        <v>61</v>
      </c>
      <c r="D14" t="s">
        <v>275</v>
      </c>
      <c r="G14" t="str">
        <f t="shared" si="0"/>
        <v>Rae Hawkins</v>
      </c>
      <c r="H14" t="str">
        <f t="shared" si="1"/>
        <v xml:space="preserve"> MA 2216</v>
      </c>
    </row>
    <row r="15" spans="1:8" x14ac:dyDescent="0.3">
      <c r="A15" t="s">
        <v>64</v>
      </c>
      <c r="B15" t="s">
        <v>65</v>
      </c>
      <c r="C15" t="s">
        <v>66</v>
      </c>
      <c r="D15" t="s">
        <v>276</v>
      </c>
      <c r="G15" t="str">
        <f t="shared" si="0"/>
        <v>Sade Santiago</v>
      </c>
      <c r="H15" t="str">
        <f t="shared" si="1"/>
        <v>AK 99512</v>
      </c>
    </row>
    <row r="16" spans="1:8" x14ac:dyDescent="0.3">
      <c r="A16" t="s">
        <v>69</v>
      </c>
      <c r="B16" t="s">
        <v>70</v>
      </c>
      <c r="C16" t="s">
        <v>71</v>
      </c>
      <c r="D16" t="s">
        <v>277</v>
      </c>
      <c r="G16" t="str">
        <f t="shared" si="0"/>
        <v>Judith Leonard</v>
      </c>
      <c r="H16" t="str">
        <f t="shared" si="1"/>
        <v xml:space="preserve"> NJ 8619</v>
      </c>
    </row>
    <row r="17" spans="1:8" x14ac:dyDescent="0.3">
      <c r="A17" t="s">
        <v>74</v>
      </c>
      <c r="B17" t="s">
        <v>75</v>
      </c>
      <c r="C17" t="s">
        <v>76</v>
      </c>
      <c r="D17" t="s">
        <v>278</v>
      </c>
      <c r="G17" t="str">
        <f t="shared" si="0"/>
        <v>Malik Faulkner</v>
      </c>
      <c r="H17" t="str">
        <f t="shared" si="1"/>
        <v>FL 32868</v>
      </c>
    </row>
    <row r="18" spans="1:8" x14ac:dyDescent="0.3">
      <c r="A18" t="s">
        <v>79</v>
      </c>
      <c r="B18" t="s">
        <v>80</v>
      </c>
      <c r="C18" t="s">
        <v>81</v>
      </c>
      <c r="D18" t="s">
        <v>279</v>
      </c>
      <c r="G18" t="str">
        <f t="shared" si="0"/>
        <v>Benjamin Miranda</v>
      </c>
      <c r="H18" t="str">
        <f t="shared" si="1"/>
        <v>FL 33731</v>
      </c>
    </row>
    <row r="19" spans="1:8" x14ac:dyDescent="0.3">
      <c r="A19" t="s">
        <v>83</v>
      </c>
      <c r="B19" t="s">
        <v>84</v>
      </c>
      <c r="C19" t="s">
        <v>85</v>
      </c>
      <c r="D19" t="s">
        <v>280</v>
      </c>
      <c r="G19" t="str">
        <f t="shared" si="0"/>
        <v>Rhona Stanley</v>
      </c>
      <c r="H19" t="str">
        <f t="shared" si="1"/>
        <v>CA 92186</v>
      </c>
    </row>
    <row r="20" spans="1:8" x14ac:dyDescent="0.3">
      <c r="A20" t="s">
        <v>88</v>
      </c>
      <c r="B20" t="s">
        <v>89</v>
      </c>
      <c r="C20" t="s">
        <v>90</v>
      </c>
      <c r="D20" t="s">
        <v>281</v>
      </c>
      <c r="G20" t="str">
        <f t="shared" si="0"/>
        <v>Amena Petersen</v>
      </c>
      <c r="H20" t="str">
        <f t="shared" si="1"/>
        <v>NY 11205</v>
      </c>
    </row>
    <row r="21" spans="1:8" x14ac:dyDescent="0.3">
      <c r="A21" t="s">
        <v>51</v>
      </c>
      <c r="B21" t="s">
        <v>93</v>
      </c>
      <c r="C21" t="s">
        <v>94</v>
      </c>
      <c r="D21" t="s">
        <v>282</v>
      </c>
      <c r="G21" t="str">
        <f t="shared" si="0"/>
        <v>Lucas Trevino</v>
      </c>
      <c r="H21" t="str">
        <f t="shared" si="1"/>
        <v>MN 55805</v>
      </c>
    </row>
    <row r="22" spans="1:8" x14ac:dyDescent="0.3">
      <c r="A22" t="s">
        <v>96</v>
      </c>
      <c r="B22" t="s">
        <v>97</v>
      </c>
      <c r="C22" t="s">
        <v>98</v>
      </c>
      <c r="D22" t="s">
        <v>283</v>
      </c>
      <c r="G22" t="str">
        <f t="shared" si="0"/>
        <v>Dorian Dale</v>
      </c>
      <c r="H22" t="str">
        <f t="shared" si="1"/>
        <v>MI 48930</v>
      </c>
    </row>
    <row r="23" spans="1:8" x14ac:dyDescent="0.3">
      <c r="A23" t="s">
        <v>100</v>
      </c>
      <c r="B23" t="s">
        <v>101</v>
      </c>
      <c r="C23" t="s">
        <v>102</v>
      </c>
      <c r="D23" t="s">
        <v>284</v>
      </c>
      <c r="G23" t="str">
        <f t="shared" si="0"/>
        <v>Shellie Velez</v>
      </c>
      <c r="H23" t="str">
        <f t="shared" si="1"/>
        <v>OH 43204</v>
      </c>
    </row>
    <row r="24" spans="1:8" x14ac:dyDescent="0.3">
      <c r="A24" t="s">
        <v>104</v>
      </c>
      <c r="B24" t="s">
        <v>105</v>
      </c>
      <c r="C24" t="s">
        <v>106</v>
      </c>
      <c r="D24" t="s">
        <v>285</v>
      </c>
      <c r="G24" t="str">
        <f t="shared" si="0"/>
        <v>Rhonda Wilder</v>
      </c>
      <c r="H24" t="str">
        <f t="shared" si="1"/>
        <v>KY 40287</v>
      </c>
    </row>
    <row r="25" spans="1:8" x14ac:dyDescent="0.3">
      <c r="A25" t="s">
        <v>109</v>
      </c>
      <c r="B25" t="s">
        <v>110</v>
      </c>
      <c r="C25" t="s">
        <v>111</v>
      </c>
      <c r="D25" t="s">
        <v>286</v>
      </c>
      <c r="G25" t="str">
        <f t="shared" si="0"/>
        <v>Tyrone Powell</v>
      </c>
      <c r="H25" t="str">
        <f t="shared" si="1"/>
        <v>IN 46278</v>
      </c>
    </row>
    <row r="26" spans="1:8" x14ac:dyDescent="0.3">
      <c r="A26" t="s">
        <v>114</v>
      </c>
      <c r="B26" t="s">
        <v>115</v>
      </c>
      <c r="C26" t="s">
        <v>116</v>
      </c>
      <c r="D26" t="s">
        <v>287</v>
      </c>
      <c r="G26" t="str">
        <f t="shared" si="0"/>
        <v>Raja Wells</v>
      </c>
      <c r="H26" t="str">
        <f t="shared" si="1"/>
        <v>DC 20525</v>
      </c>
    </row>
    <row r="27" spans="1:8" x14ac:dyDescent="0.3">
      <c r="A27" t="s">
        <v>119</v>
      </c>
      <c r="B27" t="s">
        <v>120</v>
      </c>
      <c r="C27" t="s">
        <v>121</v>
      </c>
      <c r="D27" t="s">
        <v>288</v>
      </c>
      <c r="G27" t="str">
        <f t="shared" si="0"/>
        <v>Adara Langley</v>
      </c>
      <c r="H27" t="str">
        <f t="shared" si="1"/>
        <v>CA 92812</v>
      </c>
    </row>
    <row r="28" spans="1:8" x14ac:dyDescent="0.3">
      <c r="A28" t="s">
        <v>123</v>
      </c>
      <c r="B28" t="s">
        <v>124</v>
      </c>
      <c r="C28" t="s">
        <v>125</v>
      </c>
      <c r="D28" t="s">
        <v>289</v>
      </c>
      <c r="G28" t="str">
        <f t="shared" si="0"/>
        <v>Jerry Gill</v>
      </c>
      <c r="H28" t="str">
        <f t="shared" si="1"/>
        <v>AL 35905</v>
      </c>
    </row>
    <row r="29" spans="1:8" x14ac:dyDescent="0.3">
      <c r="A29" t="s">
        <v>128</v>
      </c>
      <c r="B29" t="s">
        <v>129</v>
      </c>
      <c r="C29" t="s">
        <v>130</v>
      </c>
      <c r="D29" t="s">
        <v>290</v>
      </c>
      <c r="G29" t="str">
        <f t="shared" si="0"/>
        <v>Arden Bennett</v>
      </c>
      <c r="H29" t="str">
        <f t="shared" si="1"/>
        <v>LA 70174</v>
      </c>
    </row>
    <row r="30" spans="1:8" x14ac:dyDescent="0.3">
      <c r="A30" t="s">
        <v>133</v>
      </c>
      <c r="B30" t="s">
        <v>134</v>
      </c>
      <c r="C30" t="s">
        <v>135</v>
      </c>
      <c r="D30" t="s">
        <v>291</v>
      </c>
      <c r="G30" t="str">
        <f t="shared" si="0"/>
        <v>Philip Ware</v>
      </c>
      <c r="H30" t="str">
        <f t="shared" si="1"/>
        <v>DC 20036</v>
      </c>
    </row>
    <row r="31" spans="1:8" x14ac:dyDescent="0.3">
      <c r="A31" t="s">
        <v>137</v>
      </c>
      <c r="B31" t="s">
        <v>138</v>
      </c>
      <c r="C31" t="s">
        <v>139</v>
      </c>
      <c r="D31" t="s">
        <v>292</v>
      </c>
      <c r="G31" t="str">
        <f t="shared" si="0"/>
        <v>Clementine Oliver</v>
      </c>
      <c r="H31" t="str">
        <f t="shared" si="1"/>
        <v>KS 66606</v>
      </c>
    </row>
    <row r="32" spans="1:8" x14ac:dyDescent="0.3">
      <c r="A32" t="s">
        <v>142</v>
      </c>
      <c r="B32" t="s">
        <v>143</v>
      </c>
      <c r="C32" t="s">
        <v>144</v>
      </c>
      <c r="D32" t="s">
        <v>293</v>
      </c>
      <c r="G32" t="str">
        <f t="shared" si="0"/>
        <v>Iliana Hester</v>
      </c>
      <c r="H32" t="str">
        <f t="shared" si="1"/>
        <v>IL 61629</v>
      </c>
    </row>
    <row r="33" spans="1:8" x14ac:dyDescent="0.3">
      <c r="A33" t="s">
        <v>147</v>
      </c>
      <c r="B33" t="s">
        <v>148</v>
      </c>
      <c r="C33" t="s">
        <v>149</v>
      </c>
      <c r="D33" t="s">
        <v>294</v>
      </c>
      <c r="G33" t="str">
        <f t="shared" si="0"/>
        <v>Francesca Hodges</v>
      </c>
      <c r="H33" t="str">
        <f t="shared" si="1"/>
        <v>IA 50330</v>
      </c>
    </row>
    <row r="34" spans="1:8" x14ac:dyDescent="0.3">
      <c r="A34" t="s">
        <v>8</v>
      </c>
      <c r="B34" t="s">
        <v>152</v>
      </c>
      <c r="C34" t="s">
        <v>153</v>
      </c>
      <c r="D34" t="s">
        <v>295</v>
      </c>
      <c r="G34" t="str">
        <f t="shared" si="0"/>
        <v>Sydney Robertson</v>
      </c>
      <c r="H34" t="str">
        <f t="shared" si="1"/>
        <v>AZ 85255</v>
      </c>
    </row>
    <row r="35" spans="1:8" x14ac:dyDescent="0.3">
      <c r="A35" t="s">
        <v>156</v>
      </c>
      <c r="B35" t="s">
        <v>118</v>
      </c>
      <c r="C35" t="s">
        <v>157</v>
      </c>
      <c r="D35" t="s">
        <v>296</v>
      </c>
      <c r="G35" t="str">
        <f t="shared" si="0"/>
        <v>Amery Washington</v>
      </c>
      <c r="H35" t="str">
        <f t="shared" si="1"/>
        <v>IL 60641</v>
      </c>
    </row>
    <row r="36" spans="1:8" x14ac:dyDescent="0.3">
      <c r="A36" t="s">
        <v>159</v>
      </c>
      <c r="B36" t="s">
        <v>160</v>
      </c>
      <c r="C36" t="s">
        <v>161</v>
      </c>
      <c r="D36" t="s">
        <v>297</v>
      </c>
      <c r="G36" t="str">
        <f t="shared" si="0"/>
        <v>Barrett Howell</v>
      </c>
      <c r="H36" t="str">
        <f t="shared" si="1"/>
        <v>CA 95823</v>
      </c>
    </row>
    <row r="37" spans="1:8" x14ac:dyDescent="0.3">
      <c r="A37" t="s">
        <v>163</v>
      </c>
      <c r="B37" t="s">
        <v>164</v>
      </c>
      <c r="C37" t="s">
        <v>165</v>
      </c>
      <c r="D37" t="s">
        <v>298</v>
      </c>
      <c r="G37" t="str">
        <f t="shared" si="0"/>
        <v>Lunea Rios</v>
      </c>
      <c r="H37" t="str">
        <f t="shared" si="1"/>
        <v>MD 20918</v>
      </c>
    </row>
    <row r="38" spans="1:8" x14ac:dyDescent="0.3">
      <c r="A38" t="s">
        <v>168</v>
      </c>
      <c r="B38" t="s">
        <v>169</v>
      </c>
      <c r="C38" t="s">
        <v>170</v>
      </c>
      <c r="D38" t="s">
        <v>299</v>
      </c>
      <c r="G38" t="str">
        <f t="shared" si="0"/>
        <v>Wynter Roberts</v>
      </c>
      <c r="H38" t="str">
        <f t="shared" si="1"/>
        <v>CA 93150</v>
      </c>
    </row>
    <row r="39" spans="1:8" x14ac:dyDescent="0.3">
      <c r="A39" t="s">
        <v>172</v>
      </c>
      <c r="B39" t="s">
        <v>173</v>
      </c>
      <c r="C39" t="s">
        <v>174</v>
      </c>
      <c r="D39" t="s">
        <v>300</v>
      </c>
      <c r="G39" t="str">
        <f t="shared" si="0"/>
        <v>Melyssa Gates</v>
      </c>
      <c r="H39" t="str">
        <f t="shared" si="1"/>
        <v>CA 93407</v>
      </c>
    </row>
    <row r="40" spans="1:8" x14ac:dyDescent="0.3">
      <c r="A40" t="s">
        <v>176</v>
      </c>
      <c r="B40" t="s">
        <v>177</v>
      </c>
      <c r="C40" t="s">
        <v>178</v>
      </c>
      <c r="D40" t="s">
        <v>301</v>
      </c>
      <c r="G40" t="str">
        <f t="shared" si="0"/>
        <v>Quail Vance</v>
      </c>
      <c r="H40" t="str">
        <f t="shared" si="1"/>
        <v>IA 52804</v>
      </c>
    </row>
    <row r="41" spans="1:8" x14ac:dyDescent="0.3">
      <c r="A41" t="s">
        <v>180</v>
      </c>
      <c r="B41" t="s">
        <v>181</v>
      </c>
      <c r="C41" t="s">
        <v>182</v>
      </c>
      <c r="D41" t="s">
        <v>302</v>
      </c>
      <c r="G41" t="str">
        <f t="shared" si="0"/>
        <v>Rose Holcomb</v>
      </c>
      <c r="H41" t="str">
        <f t="shared" si="1"/>
        <v>GA 31914</v>
      </c>
    </row>
    <row r="42" spans="1:8" x14ac:dyDescent="0.3">
      <c r="A42" t="s">
        <v>185</v>
      </c>
      <c r="B42" t="s">
        <v>186</v>
      </c>
      <c r="C42" t="s">
        <v>187</v>
      </c>
      <c r="D42" t="s">
        <v>303</v>
      </c>
      <c r="G42" t="str">
        <f t="shared" si="0"/>
        <v>Ayanna Foreman</v>
      </c>
      <c r="H42" t="str">
        <f t="shared" si="1"/>
        <v>CA 94154</v>
      </c>
    </row>
    <row r="43" spans="1:8" x14ac:dyDescent="0.3">
      <c r="A43" t="s">
        <v>189</v>
      </c>
      <c r="B43" t="s">
        <v>190</v>
      </c>
      <c r="C43" t="s">
        <v>191</v>
      </c>
      <c r="D43" t="s">
        <v>304</v>
      </c>
      <c r="G43" t="str">
        <f t="shared" si="0"/>
        <v>Jael Rice</v>
      </c>
      <c r="H43" t="str">
        <f t="shared" si="1"/>
        <v>CA 92153</v>
      </c>
    </row>
    <row r="44" spans="1:8" x14ac:dyDescent="0.3">
      <c r="A44" t="s">
        <v>193</v>
      </c>
      <c r="B44" t="s">
        <v>194</v>
      </c>
      <c r="C44" t="s">
        <v>195</v>
      </c>
      <c r="D44" t="s">
        <v>305</v>
      </c>
      <c r="G44" t="str">
        <f t="shared" si="0"/>
        <v>Anastasia Owens</v>
      </c>
      <c r="H44" t="str">
        <f t="shared" si="1"/>
        <v>KS 67230</v>
      </c>
    </row>
    <row r="45" spans="1:8" x14ac:dyDescent="0.3">
      <c r="A45" t="s">
        <v>197</v>
      </c>
      <c r="B45" t="s">
        <v>198</v>
      </c>
      <c r="C45" t="s">
        <v>199</v>
      </c>
      <c r="D45" t="s">
        <v>306</v>
      </c>
      <c r="G45" t="str">
        <f t="shared" si="0"/>
        <v>Zephr Mcgee</v>
      </c>
      <c r="H45" t="str">
        <f t="shared" si="1"/>
        <v>PA 15235</v>
      </c>
    </row>
    <row r="46" spans="1:8" x14ac:dyDescent="0.3">
      <c r="A46" t="s">
        <v>202</v>
      </c>
      <c r="B46" t="s">
        <v>203</v>
      </c>
      <c r="C46" t="s">
        <v>204</v>
      </c>
      <c r="D46" t="s">
        <v>307</v>
      </c>
      <c r="G46" t="str">
        <f t="shared" si="0"/>
        <v>Roth Black</v>
      </c>
      <c r="H46" t="str">
        <f t="shared" si="1"/>
        <v>NY 10606</v>
      </c>
    </row>
    <row r="47" spans="1:8" x14ac:dyDescent="0.3">
      <c r="A47" t="s">
        <v>206</v>
      </c>
      <c r="B47" t="s">
        <v>207</v>
      </c>
      <c r="C47" t="s">
        <v>208</v>
      </c>
      <c r="D47" t="s">
        <v>308</v>
      </c>
      <c r="G47" t="str">
        <f t="shared" si="0"/>
        <v>Calvin Henry</v>
      </c>
      <c r="H47" t="str">
        <f t="shared" si="1"/>
        <v>FL 33661</v>
      </c>
    </row>
    <row r="48" spans="1:8" x14ac:dyDescent="0.3">
      <c r="A48" t="s">
        <v>210</v>
      </c>
      <c r="B48" t="s">
        <v>211</v>
      </c>
      <c r="C48" t="s">
        <v>212</v>
      </c>
      <c r="D48" t="s">
        <v>309</v>
      </c>
      <c r="G48" t="str">
        <f t="shared" si="0"/>
        <v>Joshua Delaney</v>
      </c>
      <c r="H48" t="str">
        <f t="shared" si="1"/>
        <v>OK 74141</v>
      </c>
    </row>
    <row r="49" spans="1:8" x14ac:dyDescent="0.3">
      <c r="A49" t="s">
        <v>215</v>
      </c>
      <c r="B49" t="s">
        <v>216</v>
      </c>
      <c r="C49" t="s">
        <v>217</v>
      </c>
      <c r="D49" t="s">
        <v>310</v>
      </c>
      <c r="G49" t="str">
        <f t="shared" si="0"/>
        <v>Laith Jordan</v>
      </c>
      <c r="H49" t="str">
        <f t="shared" si="1"/>
        <v>MD 21275</v>
      </c>
    </row>
    <row r="50" spans="1:8" x14ac:dyDescent="0.3">
      <c r="A50" t="s">
        <v>219</v>
      </c>
      <c r="B50" t="s">
        <v>220</v>
      </c>
      <c r="C50" t="s">
        <v>221</v>
      </c>
      <c r="D50" t="s">
        <v>311</v>
      </c>
      <c r="G50" t="str">
        <f t="shared" si="0"/>
        <v>Blaine Ashley</v>
      </c>
      <c r="H50" t="str">
        <f t="shared" si="1"/>
        <v>NC 27404</v>
      </c>
    </row>
    <row r="51" spans="1:8" x14ac:dyDescent="0.3">
      <c r="A51" t="s">
        <v>224</v>
      </c>
      <c r="B51" t="s">
        <v>225</v>
      </c>
      <c r="C51" t="s">
        <v>226</v>
      </c>
      <c r="D51" t="s">
        <v>312</v>
      </c>
      <c r="G51" t="str">
        <f t="shared" si="0"/>
        <v>Mollie Meyers</v>
      </c>
      <c r="H51" t="str">
        <f t="shared" si="1"/>
        <v>TX 78260</v>
      </c>
    </row>
    <row r="52" spans="1:8" x14ac:dyDescent="0.3">
      <c r="A52" t="s">
        <v>313</v>
      </c>
      <c r="B52" t="s">
        <v>314</v>
      </c>
      <c r="C52" t="s">
        <v>315</v>
      </c>
      <c r="D52" t="s">
        <v>316</v>
      </c>
      <c r="G52" t="str">
        <f t="shared" si="0"/>
        <v>Oleg Merritt</v>
      </c>
      <c r="H52" t="str">
        <f t="shared" si="1"/>
        <v>CA 95405</v>
      </c>
    </row>
    <row r="53" spans="1:8" x14ac:dyDescent="0.3">
      <c r="A53" t="s">
        <v>197</v>
      </c>
      <c r="B53" t="s">
        <v>317</v>
      </c>
      <c r="C53" t="s">
        <v>318</v>
      </c>
      <c r="D53" t="s">
        <v>319</v>
      </c>
      <c r="G53" t="str">
        <f t="shared" si="0"/>
        <v>Zephr Fry</v>
      </c>
      <c r="H53" t="str">
        <f t="shared" si="1"/>
        <v>KS 66642</v>
      </c>
    </row>
    <row r="54" spans="1:8" x14ac:dyDescent="0.3">
      <c r="A54" t="s">
        <v>22</v>
      </c>
      <c r="B54" t="s">
        <v>152</v>
      </c>
      <c r="C54" t="s">
        <v>320</v>
      </c>
      <c r="D54" t="s">
        <v>321</v>
      </c>
      <c r="G54" t="str">
        <f t="shared" si="0"/>
        <v>Nolan Robertson</v>
      </c>
      <c r="H54" t="str">
        <f t="shared" si="1"/>
        <v>SC 29208</v>
      </c>
    </row>
    <row r="55" spans="1:8" x14ac:dyDescent="0.3">
      <c r="A55" t="s">
        <v>322</v>
      </c>
      <c r="B55" t="s">
        <v>323</v>
      </c>
      <c r="C55" t="s">
        <v>324</v>
      </c>
      <c r="D55" t="s">
        <v>325</v>
      </c>
      <c r="G55" t="str">
        <f t="shared" si="0"/>
        <v>Astra Edwards</v>
      </c>
      <c r="H55" t="str">
        <f t="shared" si="1"/>
        <v>NY 11470</v>
      </c>
    </row>
    <row r="56" spans="1:8" x14ac:dyDescent="0.3">
      <c r="A56" t="s">
        <v>326</v>
      </c>
      <c r="B56" t="s">
        <v>327</v>
      </c>
      <c r="C56" t="s">
        <v>328</v>
      </c>
      <c r="D56" t="s">
        <v>329</v>
      </c>
      <c r="G56" t="str">
        <f t="shared" si="0"/>
        <v>Adena Jenkins</v>
      </c>
      <c r="H56" t="str">
        <f t="shared" si="1"/>
        <v>IL 60604</v>
      </c>
    </row>
    <row r="57" spans="1:8" x14ac:dyDescent="0.3">
      <c r="A57" t="s">
        <v>330</v>
      </c>
      <c r="B57" t="s">
        <v>331</v>
      </c>
      <c r="C57" t="s">
        <v>332</v>
      </c>
      <c r="D57" t="s">
        <v>333</v>
      </c>
      <c r="G57" t="str">
        <f t="shared" si="0"/>
        <v>Sasha King</v>
      </c>
      <c r="H57" t="str">
        <f t="shared" si="1"/>
        <v>CO 81015</v>
      </c>
    </row>
    <row r="58" spans="1:8" x14ac:dyDescent="0.3">
      <c r="A58" t="s">
        <v>334</v>
      </c>
      <c r="B58" t="s">
        <v>335</v>
      </c>
      <c r="C58" t="s">
        <v>336</v>
      </c>
      <c r="D58" t="s">
        <v>337</v>
      </c>
      <c r="G58" t="str">
        <f t="shared" si="0"/>
        <v>Kenneth Potts</v>
      </c>
      <c r="H58" t="str">
        <f t="shared" si="1"/>
        <v>MT 59623</v>
      </c>
    </row>
    <row r="59" spans="1:8" x14ac:dyDescent="0.3">
      <c r="A59" t="s">
        <v>338</v>
      </c>
      <c r="B59" t="s">
        <v>339</v>
      </c>
      <c r="C59" t="s">
        <v>340</v>
      </c>
      <c r="D59" t="s">
        <v>341</v>
      </c>
      <c r="G59" t="str">
        <f t="shared" si="0"/>
        <v>Roanna Acevedo</v>
      </c>
      <c r="H59" t="str">
        <f t="shared" si="1"/>
        <v>FL 32505</v>
      </c>
    </row>
    <row r="60" spans="1:8" x14ac:dyDescent="0.3">
      <c r="A60" t="s">
        <v>342</v>
      </c>
      <c r="B60" t="s">
        <v>343</v>
      </c>
      <c r="C60" t="s">
        <v>344</v>
      </c>
      <c r="D60" t="s">
        <v>345</v>
      </c>
      <c r="G60" t="str">
        <f t="shared" si="0"/>
        <v>Debra Finley</v>
      </c>
      <c r="H60" t="str">
        <f t="shared" si="1"/>
        <v>OH 44118</v>
      </c>
    </row>
    <row r="61" spans="1:8" x14ac:dyDescent="0.3">
      <c r="A61" t="s">
        <v>346</v>
      </c>
      <c r="B61" t="s">
        <v>347</v>
      </c>
      <c r="C61" t="s">
        <v>348</v>
      </c>
      <c r="D61" t="s">
        <v>349</v>
      </c>
      <c r="G61" t="str">
        <f t="shared" si="0"/>
        <v>Shay Davidson</v>
      </c>
      <c r="H61" t="str">
        <f t="shared" si="1"/>
        <v>TX 76505</v>
      </c>
    </row>
    <row r="62" spans="1:8" x14ac:dyDescent="0.3">
      <c r="A62" t="s">
        <v>350</v>
      </c>
      <c r="B62" t="s">
        <v>351</v>
      </c>
      <c r="C62" t="s">
        <v>352</v>
      </c>
      <c r="D62" t="s">
        <v>353</v>
      </c>
      <c r="G62" t="str">
        <f t="shared" si="0"/>
        <v>Kyla Hebert</v>
      </c>
      <c r="H62" t="str">
        <f t="shared" si="1"/>
        <v>NC 27499</v>
      </c>
    </row>
    <row r="63" spans="1:8" x14ac:dyDescent="0.3">
      <c r="A63" t="s">
        <v>354</v>
      </c>
      <c r="B63" t="s">
        <v>355</v>
      </c>
      <c r="C63" t="s">
        <v>356</v>
      </c>
      <c r="D63" t="s">
        <v>357</v>
      </c>
      <c r="G63" t="str">
        <f t="shared" si="0"/>
        <v>Josiah Wagner</v>
      </c>
      <c r="H63" t="str">
        <f t="shared" si="1"/>
        <v>AL 35815</v>
      </c>
    </row>
    <row r="64" spans="1:8" x14ac:dyDescent="0.3">
      <c r="A64" t="s">
        <v>358</v>
      </c>
      <c r="B64" t="s">
        <v>359</v>
      </c>
      <c r="C64" t="s">
        <v>360</v>
      </c>
      <c r="D64" t="s">
        <v>361</v>
      </c>
      <c r="G64" t="str">
        <f t="shared" si="0"/>
        <v>Hadley Sosa</v>
      </c>
      <c r="H64" t="str">
        <f t="shared" si="1"/>
        <v>FL 32964</v>
      </c>
    </row>
    <row r="65" spans="1:8" x14ac:dyDescent="0.3">
      <c r="A65" t="s">
        <v>362</v>
      </c>
      <c r="B65" t="s">
        <v>363</v>
      </c>
      <c r="C65" t="s">
        <v>364</v>
      </c>
      <c r="D65" t="s">
        <v>365</v>
      </c>
      <c r="G65" t="str">
        <f t="shared" si="0"/>
        <v>Karly Hardin</v>
      </c>
      <c r="H65" t="str">
        <f t="shared" si="1"/>
        <v>OH 44118</v>
      </c>
    </row>
    <row r="66" spans="1:8" x14ac:dyDescent="0.3">
      <c r="A66" t="s">
        <v>366</v>
      </c>
      <c r="B66" t="s">
        <v>367</v>
      </c>
      <c r="C66" t="s">
        <v>368</v>
      </c>
      <c r="D66" t="s">
        <v>369</v>
      </c>
      <c r="G66" t="str">
        <f t="shared" si="0"/>
        <v>Molly Grant</v>
      </c>
      <c r="H66" t="str">
        <f t="shared" si="1"/>
        <v>VA 22119</v>
      </c>
    </row>
    <row r="67" spans="1:8" x14ac:dyDescent="0.3">
      <c r="A67" t="s">
        <v>370</v>
      </c>
      <c r="B67" t="s">
        <v>371</v>
      </c>
      <c r="C67" t="s">
        <v>372</v>
      </c>
      <c r="D67" t="s">
        <v>373</v>
      </c>
      <c r="G67" t="str">
        <f t="shared" ref="G67:G101" si="2">CONCATENATE(A67," ",B67)</f>
        <v>Jaime Craig</v>
      </c>
      <c r="H67" t="str">
        <f t="shared" ref="H67:H101" si="3">RIGHT(D67,8)</f>
        <v>OH 45454</v>
      </c>
    </row>
    <row r="68" spans="1:8" x14ac:dyDescent="0.3">
      <c r="A68" t="s">
        <v>374</v>
      </c>
      <c r="B68" t="s">
        <v>375</v>
      </c>
      <c r="C68" t="s">
        <v>376</v>
      </c>
      <c r="D68" t="s">
        <v>377</v>
      </c>
      <c r="G68" t="str">
        <f t="shared" si="2"/>
        <v>Wesley Rush</v>
      </c>
      <c r="H68" t="str">
        <f t="shared" si="3"/>
        <v>TX 78475</v>
      </c>
    </row>
    <row r="69" spans="1:8" x14ac:dyDescent="0.3">
      <c r="A69" t="s">
        <v>378</v>
      </c>
      <c r="B69" t="s">
        <v>379</v>
      </c>
      <c r="C69" t="s">
        <v>380</v>
      </c>
      <c r="D69" t="s">
        <v>381</v>
      </c>
      <c r="G69" t="str">
        <f t="shared" si="2"/>
        <v>Dustin Daugherty</v>
      </c>
      <c r="H69" t="str">
        <f t="shared" si="3"/>
        <v>IA 51105</v>
      </c>
    </row>
    <row r="70" spans="1:8" x14ac:dyDescent="0.3">
      <c r="A70" t="s">
        <v>382</v>
      </c>
      <c r="B70" t="s">
        <v>383</v>
      </c>
      <c r="C70" t="s">
        <v>384</v>
      </c>
      <c r="D70" t="s">
        <v>385</v>
      </c>
      <c r="G70" t="str">
        <f t="shared" si="2"/>
        <v>Kyle Keith</v>
      </c>
      <c r="H70" t="str">
        <f t="shared" si="3"/>
        <v>GA 31106</v>
      </c>
    </row>
    <row r="71" spans="1:8" x14ac:dyDescent="0.3">
      <c r="A71" t="s">
        <v>386</v>
      </c>
      <c r="B71" t="s">
        <v>387</v>
      </c>
      <c r="C71" t="s">
        <v>388</v>
      </c>
      <c r="D71" t="s">
        <v>389</v>
      </c>
      <c r="G71" t="str">
        <f t="shared" si="2"/>
        <v>Chester Best</v>
      </c>
      <c r="H71" t="str">
        <f t="shared" si="3"/>
        <v>MN 55441</v>
      </c>
    </row>
    <row r="72" spans="1:8" x14ac:dyDescent="0.3">
      <c r="A72" t="s">
        <v>390</v>
      </c>
      <c r="B72" t="s">
        <v>391</v>
      </c>
      <c r="C72" t="s">
        <v>392</v>
      </c>
      <c r="D72" t="s">
        <v>393</v>
      </c>
      <c r="G72" t="str">
        <f t="shared" si="2"/>
        <v>Kaden Sharpe</v>
      </c>
      <c r="H72" t="str">
        <f t="shared" si="3"/>
        <v>VA 23242</v>
      </c>
    </row>
    <row r="73" spans="1:8" x14ac:dyDescent="0.3">
      <c r="A73" t="s">
        <v>394</v>
      </c>
      <c r="B73" t="s">
        <v>129</v>
      </c>
      <c r="C73" t="s">
        <v>395</v>
      </c>
      <c r="D73" t="s">
        <v>396</v>
      </c>
      <c r="G73" t="str">
        <f t="shared" si="2"/>
        <v>Shafira Bennett</v>
      </c>
      <c r="H73" t="str">
        <f t="shared" si="3"/>
        <v>OH 45454</v>
      </c>
    </row>
    <row r="74" spans="1:8" x14ac:dyDescent="0.3">
      <c r="A74" t="s">
        <v>397</v>
      </c>
      <c r="B74" t="s">
        <v>118</v>
      </c>
      <c r="C74" t="s">
        <v>398</v>
      </c>
      <c r="D74" t="s">
        <v>399</v>
      </c>
      <c r="G74" t="str">
        <f t="shared" si="2"/>
        <v>Zena Washington</v>
      </c>
      <c r="H74" t="str">
        <f t="shared" si="3"/>
        <v>CA 92415</v>
      </c>
    </row>
    <row r="75" spans="1:8" x14ac:dyDescent="0.3">
      <c r="A75" t="s">
        <v>400</v>
      </c>
      <c r="B75" t="s">
        <v>401</v>
      </c>
      <c r="C75" t="s">
        <v>402</v>
      </c>
      <c r="D75" t="s">
        <v>403</v>
      </c>
      <c r="G75" t="str">
        <f t="shared" si="2"/>
        <v>Eric Donaldson</v>
      </c>
      <c r="H75" t="str">
        <f t="shared" si="3"/>
        <v>FL 33954</v>
      </c>
    </row>
    <row r="76" spans="1:8" x14ac:dyDescent="0.3">
      <c r="A76" t="s">
        <v>404</v>
      </c>
      <c r="B76" t="s">
        <v>405</v>
      </c>
      <c r="C76" t="s">
        <v>406</v>
      </c>
      <c r="D76" t="s">
        <v>407</v>
      </c>
      <c r="G76" t="str">
        <f t="shared" si="2"/>
        <v>Indira Odom</v>
      </c>
      <c r="H76" t="str">
        <f t="shared" si="3"/>
        <v>MN 55108</v>
      </c>
    </row>
    <row r="77" spans="1:8" x14ac:dyDescent="0.3">
      <c r="A77" t="s">
        <v>408</v>
      </c>
      <c r="B77" t="s">
        <v>409</v>
      </c>
      <c r="C77" t="s">
        <v>410</v>
      </c>
      <c r="D77" t="s">
        <v>411</v>
      </c>
      <c r="G77" t="str">
        <f t="shared" si="2"/>
        <v>Savannah Conner</v>
      </c>
      <c r="H77" t="str">
        <f t="shared" si="3"/>
        <v>NC 27658</v>
      </c>
    </row>
    <row r="78" spans="1:8" x14ac:dyDescent="0.3">
      <c r="A78" t="s">
        <v>412</v>
      </c>
      <c r="B78" t="s">
        <v>413</v>
      </c>
      <c r="C78" t="s">
        <v>414</v>
      </c>
      <c r="D78" t="s">
        <v>415</v>
      </c>
      <c r="G78" t="str">
        <f t="shared" si="2"/>
        <v>Graham Frederick</v>
      </c>
      <c r="H78" t="str">
        <f t="shared" si="3"/>
        <v xml:space="preserve"> MA 2203</v>
      </c>
    </row>
    <row r="79" spans="1:8" x14ac:dyDescent="0.3">
      <c r="A79" t="s">
        <v>416</v>
      </c>
      <c r="B79" t="s">
        <v>417</v>
      </c>
      <c r="C79" t="s">
        <v>418</v>
      </c>
      <c r="D79" t="s">
        <v>419</v>
      </c>
      <c r="G79" t="str">
        <f t="shared" si="2"/>
        <v>Chastity Charles</v>
      </c>
      <c r="H79" t="str">
        <f t="shared" si="3"/>
        <v>AL 35225</v>
      </c>
    </row>
    <row r="80" spans="1:8" x14ac:dyDescent="0.3">
      <c r="A80" t="s">
        <v>420</v>
      </c>
      <c r="B80" t="s">
        <v>421</v>
      </c>
      <c r="C80" t="s">
        <v>422</v>
      </c>
      <c r="D80" t="s">
        <v>423</v>
      </c>
      <c r="G80" t="str">
        <f t="shared" si="2"/>
        <v>Leslie Pace</v>
      </c>
      <c r="H80" t="str">
        <f t="shared" si="3"/>
        <v>TX 88563</v>
      </c>
    </row>
    <row r="81" spans="1:8" x14ac:dyDescent="0.3">
      <c r="A81" t="s">
        <v>424</v>
      </c>
      <c r="B81" t="s">
        <v>425</v>
      </c>
      <c r="C81" t="s">
        <v>426</v>
      </c>
      <c r="D81" t="s">
        <v>427</v>
      </c>
      <c r="G81" t="str">
        <f t="shared" si="2"/>
        <v>Nasim Sheppard</v>
      </c>
      <c r="H81" t="str">
        <f t="shared" si="3"/>
        <v>NY 10039</v>
      </c>
    </row>
    <row r="82" spans="1:8" x14ac:dyDescent="0.3">
      <c r="A82" t="s">
        <v>428</v>
      </c>
      <c r="B82" t="s">
        <v>429</v>
      </c>
      <c r="C82" t="s">
        <v>430</v>
      </c>
      <c r="D82" t="s">
        <v>431</v>
      </c>
      <c r="G82" t="str">
        <f t="shared" si="2"/>
        <v>Yoko Travis</v>
      </c>
      <c r="H82" t="str">
        <f t="shared" si="3"/>
        <v>NC 27116</v>
      </c>
    </row>
    <row r="83" spans="1:8" x14ac:dyDescent="0.3">
      <c r="A83" t="s">
        <v>432</v>
      </c>
      <c r="B83" t="s">
        <v>433</v>
      </c>
      <c r="C83" t="s">
        <v>434</v>
      </c>
      <c r="D83" t="s">
        <v>435</v>
      </c>
      <c r="G83" t="str">
        <f t="shared" si="2"/>
        <v>Brody Love</v>
      </c>
      <c r="H83" t="str">
        <f t="shared" si="3"/>
        <v>CA 93715</v>
      </c>
    </row>
    <row r="84" spans="1:8" x14ac:dyDescent="0.3">
      <c r="A84" t="s">
        <v>436</v>
      </c>
      <c r="B84" t="s">
        <v>437</v>
      </c>
      <c r="C84" t="s">
        <v>438</v>
      </c>
      <c r="D84" t="s">
        <v>439</v>
      </c>
      <c r="G84" t="str">
        <f t="shared" si="2"/>
        <v>Mona Matthews</v>
      </c>
      <c r="H84" t="str">
        <f t="shared" si="3"/>
        <v>CA 94177</v>
      </c>
    </row>
    <row r="85" spans="1:8" x14ac:dyDescent="0.3">
      <c r="A85" t="s">
        <v>440</v>
      </c>
      <c r="B85" t="s">
        <v>441</v>
      </c>
      <c r="C85" t="s">
        <v>442</v>
      </c>
      <c r="D85" t="s">
        <v>443</v>
      </c>
      <c r="G85" t="str">
        <f t="shared" si="2"/>
        <v>Jenna Hendricks</v>
      </c>
      <c r="H85" t="str">
        <f t="shared" si="3"/>
        <v>OK 73124</v>
      </c>
    </row>
    <row r="86" spans="1:8" x14ac:dyDescent="0.3">
      <c r="A86" t="s">
        <v>8</v>
      </c>
      <c r="B86" t="s">
        <v>444</v>
      </c>
      <c r="C86" t="s">
        <v>445</v>
      </c>
      <c r="D86" t="s">
        <v>446</v>
      </c>
      <c r="G86" t="str">
        <f t="shared" si="2"/>
        <v>Sydney Dejesus</v>
      </c>
      <c r="H86" t="str">
        <f t="shared" si="3"/>
        <v>CA 94177</v>
      </c>
    </row>
    <row r="87" spans="1:8" x14ac:dyDescent="0.3">
      <c r="A87" t="s">
        <v>447</v>
      </c>
      <c r="B87" t="s">
        <v>448</v>
      </c>
      <c r="C87" t="s">
        <v>449</v>
      </c>
      <c r="D87" t="s">
        <v>450</v>
      </c>
      <c r="G87" t="str">
        <f t="shared" si="2"/>
        <v>Hedy Vang</v>
      </c>
      <c r="H87" t="str">
        <f t="shared" si="3"/>
        <v>CA 92822</v>
      </c>
    </row>
    <row r="88" spans="1:8" x14ac:dyDescent="0.3">
      <c r="A88" t="s">
        <v>451</v>
      </c>
      <c r="B88" t="s">
        <v>452</v>
      </c>
      <c r="C88" t="s">
        <v>453</v>
      </c>
      <c r="D88" t="s">
        <v>454</v>
      </c>
      <c r="G88" t="str">
        <f t="shared" si="2"/>
        <v>Gray Gutierrez</v>
      </c>
      <c r="H88" t="str">
        <f t="shared" si="3"/>
        <v>DC 20420</v>
      </c>
    </row>
    <row r="89" spans="1:8" x14ac:dyDescent="0.3">
      <c r="A89" t="s">
        <v>455</v>
      </c>
      <c r="B89" t="s">
        <v>456</v>
      </c>
      <c r="C89" t="s">
        <v>457</v>
      </c>
      <c r="D89" t="s">
        <v>458</v>
      </c>
      <c r="G89" t="str">
        <f t="shared" si="2"/>
        <v>Cailin Alford</v>
      </c>
      <c r="H89" t="str">
        <f t="shared" si="3"/>
        <v>NC 27157</v>
      </c>
    </row>
    <row r="90" spans="1:8" x14ac:dyDescent="0.3">
      <c r="A90" t="s">
        <v>459</v>
      </c>
      <c r="B90" t="s">
        <v>460</v>
      </c>
      <c r="C90" t="s">
        <v>461</v>
      </c>
      <c r="D90" t="s">
        <v>462</v>
      </c>
      <c r="G90" t="str">
        <f t="shared" si="2"/>
        <v>Erasmus Neal</v>
      </c>
      <c r="H90" t="str">
        <f t="shared" si="3"/>
        <v>CA 93150</v>
      </c>
    </row>
    <row r="91" spans="1:8" x14ac:dyDescent="0.3">
      <c r="A91" t="s">
        <v>463</v>
      </c>
      <c r="B91" t="s">
        <v>464</v>
      </c>
      <c r="C91" t="s">
        <v>465</v>
      </c>
      <c r="D91" t="s">
        <v>466</v>
      </c>
      <c r="G91" t="str">
        <f t="shared" si="2"/>
        <v>Derek Conrad</v>
      </c>
      <c r="H91" t="str">
        <f t="shared" si="3"/>
        <v>CO 80005</v>
      </c>
    </row>
    <row r="92" spans="1:8" x14ac:dyDescent="0.3">
      <c r="A92" t="s">
        <v>467</v>
      </c>
      <c r="B92" t="s">
        <v>468</v>
      </c>
      <c r="C92" t="s">
        <v>469</v>
      </c>
      <c r="D92" t="s">
        <v>470</v>
      </c>
      <c r="G92" t="str">
        <f t="shared" si="2"/>
        <v>Melinda Price</v>
      </c>
      <c r="H92" t="str">
        <f t="shared" si="3"/>
        <v>TX 78285</v>
      </c>
    </row>
    <row r="93" spans="1:8" x14ac:dyDescent="0.3">
      <c r="A93" t="s">
        <v>471</v>
      </c>
      <c r="B93" t="s">
        <v>472</v>
      </c>
      <c r="C93" t="s">
        <v>473</v>
      </c>
      <c r="D93" t="s">
        <v>474</v>
      </c>
      <c r="G93" t="str">
        <f t="shared" si="2"/>
        <v>Rebekah Nelson</v>
      </c>
      <c r="H93" t="str">
        <f t="shared" si="3"/>
        <v>NY 11480</v>
      </c>
    </row>
    <row r="94" spans="1:8" x14ac:dyDescent="0.3">
      <c r="A94" t="s">
        <v>475</v>
      </c>
      <c r="B94" t="s">
        <v>476</v>
      </c>
      <c r="C94" t="s">
        <v>477</v>
      </c>
      <c r="D94" t="s">
        <v>478</v>
      </c>
      <c r="G94" t="str">
        <f t="shared" si="2"/>
        <v>Ronan Mendez</v>
      </c>
      <c r="H94" t="str">
        <f t="shared" si="3"/>
        <v>WI 54915</v>
      </c>
    </row>
    <row r="95" spans="1:8" x14ac:dyDescent="0.3">
      <c r="A95" t="s">
        <v>479</v>
      </c>
      <c r="B95" t="s">
        <v>480</v>
      </c>
      <c r="C95" t="s">
        <v>481</v>
      </c>
      <c r="D95" t="s">
        <v>482</v>
      </c>
      <c r="G95" t="str">
        <f t="shared" si="2"/>
        <v>Brock Case</v>
      </c>
      <c r="H95" t="str">
        <f t="shared" si="3"/>
        <v>VA 23520</v>
      </c>
    </row>
    <row r="96" spans="1:8" x14ac:dyDescent="0.3">
      <c r="A96" t="s">
        <v>483</v>
      </c>
      <c r="B96" t="s">
        <v>479</v>
      </c>
      <c r="C96" t="s">
        <v>484</v>
      </c>
      <c r="D96" t="s">
        <v>485</v>
      </c>
      <c r="G96" t="str">
        <f t="shared" si="2"/>
        <v>Theodore Brock</v>
      </c>
      <c r="H96" t="str">
        <f t="shared" si="3"/>
        <v>NY 11210</v>
      </c>
    </row>
    <row r="97" spans="1:8" x14ac:dyDescent="0.3">
      <c r="A97" t="s">
        <v>486</v>
      </c>
      <c r="B97" t="s">
        <v>487</v>
      </c>
      <c r="C97" t="s">
        <v>488</v>
      </c>
      <c r="D97" t="s">
        <v>489</v>
      </c>
      <c r="G97" t="str">
        <f t="shared" si="2"/>
        <v>Serena Malone</v>
      </c>
      <c r="H97" t="str">
        <f t="shared" si="3"/>
        <v>CA 90040</v>
      </c>
    </row>
    <row r="98" spans="1:8" x14ac:dyDescent="0.3">
      <c r="A98" t="s">
        <v>490</v>
      </c>
      <c r="B98" t="s">
        <v>491</v>
      </c>
      <c r="C98" t="s">
        <v>492</v>
      </c>
      <c r="D98" t="s">
        <v>493</v>
      </c>
      <c r="G98" t="str">
        <f t="shared" si="2"/>
        <v>Eagan Bray</v>
      </c>
      <c r="H98" t="str">
        <f t="shared" si="3"/>
        <v>PA 19146</v>
      </c>
    </row>
    <row r="99" spans="1:8" x14ac:dyDescent="0.3">
      <c r="A99" t="s">
        <v>494</v>
      </c>
      <c r="B99" t="s">
        <v>495</v>
      </c>
      <c r="C99" t="s">
        <v>496</v>
      </c>
      <c r="D99" t="s">
        <v>497</v>
      </c>
      <c r="G99" t="str">
        <f t="shared" si="2"/>
        <v>Nicole Mcconnell</v>
      </c>
      <c r="H99" t="str">
        <f t="shared" si="3"/>
        <v>CA 92844</v>
      </c>
    </row>
    <row r="100" spans="1:8" x14ac:dyDescent="0.3">
      <c r="A100" t="s">
        <v>498</v>
      </c>
      <c r="B100" t="s">
        <v>14</v>
      </c>
      <c r="C100" t="s">
        <v>499</v>
      </c>
      <c r="D100" t="s">
        <v>500</v>
      </c>
      <c r="G100" t="str">
        <f t="shared" si="2"/>
        <v>Kamal Newton</v>
      </c>
      <c r="H100" t="str">
        <f t="shared" si="3"/>
        <v>WI 54915</v>
      </c>
    </row>
    <row r="101" spans="1:8" x14ac:dyDescent="0.3">
      <c r="A101" t="s">
        <v>501</v>
      </c>
      <c r="B101" t="s">
        <v>502</v>
      </c>
      <c r="C101" t="s">
        <v>503</v>
      </c>
      <c r="D101" t="s">
        <v>504</v>
      </c>
      <c r="G101" t="str">
        <f t="shared" si="2"/>
        <v>Quentin Marshall</v>
      </c>
      <c r="H101" t="str">
        <f t="shared" si="3"/>
        <v>DC 20557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P&amp;L Variance Analysis</vt:lpstr>
      <vt:lpstr>Xlookup with data validation</vt:lpstr>
      <vt:lpstr>Combine cells &amp; data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Paresh Mistry</cp:lastModifiedBy>
  <dcterms:created xsi:type="dcterms:W3CDTF">2020-05-07T13:50:46Z</dcterms:created>
  <dcterms:modified xsi:type="dcterms:W3CDTF">2025-10-15T11:56:21Z</dcterms:modified>
</cp:coreProperties>
</file>