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STGDewax and Antigen Retrieval" sheetId="1" r:id="rId4"/>
  </sheets>
</workbook>
</file>

<file path=xl/sharedStrings.xml><?xml version="1.0" encoding="utf-8"?>
<sst xmlns="http://schemas.openxmlformats.org/spreadsheetml/2006/main" uniqueCount="65">
  <si>
    <t>Adjust the values below (click for drop down selection) to match StainWorks configurations to auto-fill</t>
  </si>
  <si>
    <t>Dewaxing?</t>
  </si>
  <si>
    <t>input cell -&gt;</t>
  </si>
  <si>
    <t>Yes</t>
  </si>
  <si>
    <t>Antigen retrieval?</t>
  </si>
  <si>
    <t>NaveniFlexTissue?</t>
  </si>
  <si>
    <t>Double add?</t>
  </si>
  <si>
    <t>Number of Samples:</t>
  </si>
  <si>
    <t xml:space="preserve">wash_volume [μL] </t>
  </si>
  <si>
    <t>ER Buffer (ER1 or ER2)</t>
  </si>
  <si>
    <t>ER2</t>
  </si>
  <si>
    <t>Name</t>
  </si>
  <si>
    <t>Deck position</t>
  </si>
  <si>
    <t>Antibody plate</t>
  </si>
  <si>
    <t>1</t>
  </si>
  <si>
    <r>
      <rPr>
        <sz val="10"/>
        <color indexed="8"/>
        <rFont val="Arial"/>
      </rPr>
      <t xml:space="preserve">96-well plate, or PCR strips, </t>
    </r>
    <r>
      <rPr>
        <b val="1"/>
        <sz val="10"/>
        <color indexed="28"/>
        <rFont val="Arial"/>
      </rPr>
      <t xml:space="preserve">sealed </t>
    </r>
    <r>
      <rPr>
        <sz val="10"/>
        <color indexed="8"/>
        <rFont val="Arial"/>
      </rPr>
      <t>with aluminum sheet. Columns corresponds to samples in the Omni-stainer module. Antibody mixes can be the same or different between columns</t>
    </r>
  </si>
  <si>
    <t>Reagent Volume</t>
  </si>
  <si>
    <t>А</t>
  </si>
  <si>
    <t>Block</t>
  </si>
  <si>
    <t>120 μL</t>
  </si>
  <si>
    <t>B</t>
  </si>
  <si>
    <t>Primary Antibodies</t>
  </si>
  <si>
    <t>C</t>
  </si>
  <si>
    <t>Navenibodies</t>
  </si>
  <si>
    <t>230 μL</t>
  </si>
  <si>
    <t>D</t>
  </si>
  <si>
    <t>Ligation</t>
  </si>
  <si>
    <t>E</t>
  </si>
  <si>
    <t>Amplification</t>
  </si>
  <si>
    <t>F</t>
  </si>
  <si>
    <t>Post-block</t>
  </si>
  <si>
    <t>G</t>
  </si>
  <si>
    <t>Detection</t>
  </si>
  <si>
    <t>H</t>
  </si>
  <si>
    <t>Omni-Stainer S12 Staining Module on ColdPlate</t>
  </si>
  <si>
    <t>Assemble Flow Cells Dry</t>
  </si>
  <si>
    <t>A</t>
  </si>
  <si>
    <t>Sample 1</t>
  </si>
  <si>
    <t>Sample 2</t>
  </si>
  <si>
    <t>Sample 3</t>
  </si>
  <si>
    <t>Sample 4</t>
  </si>
  <si>
    <t>Buffers Reservoir</t>
  </si>
  <si>
    <t>A Parhelia 12-trough reservoir, sealed with a pierceable aluminum sheet</t>
  </si>
  <si>
    <t xml:space="preserve">A  </t>
  </si>
  <si>
    <t>Dewax</t>
  </si>
  <si>
    <t>100% EtOH</t>
  </si>
  <si>
    <t>95% EtOH</t>
  </si>
  <si>
    <t>70% EtOH</t>
  </si>
  <si>
    <t>PBS</t>
  </si>
  <si>
    <t>X</t>
  </si>
  <si>
    <t>Water</t>
  </si>
  <si>
    <t>TBST</t>
  </si>
  <si>
    <t>DAPI</t>
  </si>
  <si>
    <t xml:space="preserve">Volume </t>
  </si>
  <si>
    <t>4.8mL</t>
  </si>
  <si>
    <t>4.8 mL</t>
  </si>
  <si>
    <t>4.2 mL</t>
  </si>
  <si>
    <t>3 mL</t>
  </si>
  <si>
    <t>10.2 mL</t>
  </si>
  <si>
    <t xml:space="preserve"> </t>
  </si>
  <si>
    <t>3.6 mL</t>
  </si>
  <si>
    <t>13.6 mL</t>
  </si>
  <si>
    <t>2.2 mL</t>
  </si>
  <si>
    <t>Tiprack 1</t>
  </si>
  <si>
    <t>300/200 μL Tip rack #1</t>
  </si>
</sst>
</file>

<file path=xl/styles.xml><?xml version="1.0" encoding="utf-8"?>
<styleSheet xmlns="http://schemas.openxmlformats.org/spreadsheetml/2006/main">
  <numFmts count="1">
    <numFmt numFmtId="0" formatCode="General"/>
  </numFmts>
  <fonts count="28">
    <font>
      <sz val="10"/>
      <color indexed="8"/>
      <name val="Arial"/>
    </font>
    <font>
      <sz val="8"/>
      <color indexed="8"/>
      <name val="Calibri"/>
    </font>
    <font>
      <sz val="15"/>
      <color indexed="8"/>
      <name val="Calibri"/>
    </font>
    <font>
      <b val="1"/>
      <sz val="16"/>
      <color indexed="8"/>
      <name val="Helvetica Neue"/>
    </font>
    <font>
      <b val="1"/>
      <sz val="13"/>
      <color indexed="8"/>
      <name val="Helvetica Neue"/>
    </font>
    <font>
      <sz val="12"/>
      <color indexed="13"/>
      <name val="Calibri"/>
    </font>
    <font>
      <sz val="18"/>
      <color indexed="15"/>
      <name val="Helvetica Neue"/>
    </font>
    <font>
      <sz val="10"/>
      <color indexed="22"/>
      <name val="Arial"/>
    </font>
    <font>
      <sz val="18"/>
      <color indexed="8"/>
      <name val="Helvetica Neue"/>
    </font>
    <font>
      <sz val="20"/>
      <color indexed="8"/>
      <name val="Calibri"/>
    </font>
    <font>
      <b val="1"/>
      <sz val="10"/>
      <color indexed="8"/>
      <name val="Arial"/>
    </font>
    <font>
      <b val="1"/>
      <sz val="16"/>
      <color indexed="16"/>
      <name val="Calibri"/>
    </font>
    <font>
      <b val="1"/>
      <sz val="10"/>
      <color indexed="9"/>
      <name val="Arial"/>
    </font>
    <font>
      <b val="1"/>
      <sz val="10"/>
      <color indexed="28"/>
      <name val="Arial"/>
    </font>
    <font>
      <b val="1"/>
      <sz val="11"/>
      <color indexed="8"/>
      <name val="Arial"/>
    </font>
    <font>
      <sz val="14"/>
      <color indexed="33"/>
      <name val="Helvetica Neue"/>
    </font>
    <font>
      <sz val="18"/>
      <color indexed="33"/>
      <name val="Helvetica Neue"/>
    </font>
    <font>
      <b val="1"/>
      <sz val="9"/>
      <color indexed="9"/>
      <name val="JetBrains Mono"/>
    </font>
    <font>
      <sz val="16"/>
      <color indexed="28"/>
      <name val="Arial"/>
    </font>
    <font>
      <b val="1"/>
      <sz val="16"/>
      <color indexed="8"/>
      <name val="Arial"/>
    </font>
    <font>
      <sz val="12"/>
      <color indexed="8"/>
      <name val="Arial"/>
    </font>
    <font>
      <b val="1"/>
      <sz val="12"/>
      <color indexed="8"/>
      <name val="Arial"/>
    </font>
    <font>
      <sz val="10"/>
      <color indexed="9"/>
      <name val="Arial"/>
    </font>
    <font>
      <b val="1"/>
      <sz val="12"/>
      <color indexed="8"/>
      <name val="Calibri"/>
    </font>
    <font>
      <sz val="14"/>
      <color indexed="8"/>
      <name val="Arial"/>
    </font>
    <font>
      <sz val="10"/>
      <color indexed="8"/>
      <name val="Calibri"/>
    </font>
    <font>
      <b val="1"/>
      <sz val="14"/>
      <color indexed="8"/>
      <name val="Arial"/>
    </font>
    <font>
      <sz val="12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38"/>
        <bgColor auto="1"/>
      </patternFill>
    </fill>
  </fills>
  <borders count="12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medium">
        <color indexed="8"/>
      </left>
      <right/>
      <top style="thin">
        <color indexed="9"/>
      </top>
      <bottom/>
      <diagonal/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10"/>
      </left>
      <right/>
      <top/>
      <bottom style="thin">
        <color indexed="23"/>
      </bottom>
      <diagonal/>
    </border>
    <border>
      <left/>
      <right/>
      <top/>
      <bottom style="thin">
        <color indexed="24"/>
      </bottom>
      <diagonal/>
    </border>
    <border>
      <left/>
      <right/>
      <top/>
      <bottom style="thin">
        <color indexed="25"/>
      </bottom>
      <diagonal/>
    </border>
    <border>
      <left/>
      <right style="thin">
        <color indexed="8"/>
      </right>
      <top/>
      <bottom style="thin">
        <color indexed="25"/>
      </bottom>
      <diagonal/>
    </border>
    <border>
      <left style="thin">
        <color indexed="8"/>
      </left>
      <right/>
      <top/>
      <bottom style="thin">
        <color indexed="25"/>
      </bottom>
      <diagonal/>
    </border>
    <border>
      <left/>
      <right/>
      <top/>
      <bottom style="thin">
        <color indexed="8"/>
      </bottom>
      <diagonal/>
    </border>
    <border>
      <left style="thin">
        <color indexed="23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4"/>
      </top>
      <bottom style="thin">
        <color indexed="8"/>
      </bottom>
      <diagonal/>
    </border>
    <border>
      <left style="thin">
        <color indexed="8"/>
      </left>
      <right/>
      <top style="thin">
        <color indexed="25"/>
      </top>
      <bottom style="medium">
        <color indexed="8"/>
      </bottom>
      <diagonal/>
    </border>
    <border>
      <left/>
      <right/>
      <top style="thin">
        <color indexed="25"/>
      </top>
      <bottom style="medium">
        <color indexed="8"/>
      </bottom>
      <diagonal/>
    </border>
    <border>
      <left/>
      <right style="thin">
        <color indexed="8"/>
      </right>
      <top style="thin">
        <color indexed="25"/>
      </top>
      <bottom style="medium">
        <color indexed="8"/>
      </bottom>
      <diagonal/>
    </border>
    <border>
      <left style="thin">
        <color indexed="8"/>
      </left>
      <right style="medium">
        <color indexed="29"/>
      </right>
      <top style="thin">
        <color indexed="8"/>
      </top>
      <bottom style="thin">
        <color indexed="8"/>
      </bottom>
      <diagonal/>
    </border>
    <border>
      <left style="medium">
        <color indexed="29"/>
      </left>
      <right/>
      <top/>
      <bottom/>
      <diagonal/>
    </border>
    <border>
      <left style="medium">
        <color indexed="25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29"/>
      </right>
      <top style="thin">
        <color indexed="8"/>
      </top>
      <bottom style="medium">
        <color indexed="8"/>
      </bottom>
      <diagonal/>
    </border>
    <border>
      <left style="medium">
        <color indexed="25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2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25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25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25"/>
      </left>
      <right style="thin">
        <color indexed="8"/>
      </right>
      <top style="thin">
        <color indexed="10"/>
      </top>
      <bottom style="medium">
        <color indexed="2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25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25"/>
      </bottom>
      <diagonal/>
    </border>
    <border>
      <left style="medium">
        <color indexed="8"/>
      </left>
      <right style="medium">
        <color indexed="29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medium">
        <color indexed="25"/>
      </top>
      <bottom style="thick">
        <color indexed="32"/>
      </bottom>
      <diagonal/>
    </border>
    <border>
      <left/>
      <right/>
      <top style="medium">
        <color indexed="25"/>
      </top>
      <bottom style="thick">
        <color indexed="32"/>
      </bottom>
      <diagonal/>
    </border>
    <border>
      <left/>
      <right/>
      <top style="medium">
        <color indexed="25"/>
      </top>
      <bottom style="thin">
        <color indexed="9"/>
      </bottom>
      <diagonal/>
    </border>
    <border>
      <left/>
      <right/>
      <top style="medium">
        <color indexed="25"/>
      </top>
      <bottom/>
      <diagonal/>
    </border>
    <border>
      <left/>
      <right/>
      <top style="thin">
        <color indexed="8"/>
      </top>
      <bottom/>
      <diagonal/>
    </border>
    <border>
      <left style="thick">
        <color indexed="32"/>
      </left>
      <right/>
      <top style="thick">
        <color indexed="32"/>
      </top>
      <bottom style="thin">
        <color indexed="34"/>
      </bottom>
      <diagonal/>
    </border>
    <border>
      <left/>
      <right/>
      <top style="thick">
        <color indexed="32"/>
      </top>
      <bottom style="thin">
        <color indexed="34"/>
      </bottom>
      <diagonal/>
    </border>
    <border>
      <left/>
      <right style="thin">
        <color indexed="9"/>
      </right>
      <top style="thick">
        <color indexed="32"/>
      </top>
      <bottom style="thin">
        <color indexed="34"/>
      </bottom>
      <diagonal/>
    </border>
    <border>
      <left style="thin">
        <color indexed="9"/>
      </left>
      <right style="thin">
        <color indexed="9"/>
      </right>
      <top style="thick">
        <color indexed="32"/>
      </top>
      <bottom style="thin">
        <color indexed="34"/>
      </bottom>
      <diagonal/>
    </border>
    <border>
      <left style="thin">
        <color indexed="9"/>
      </left>
      <right style="thick">
        <color indexed="32"/>
      </right>
      <top style="thick">
        <color indexed="32"/>
      </top>
      <bottom style="thin">
        <color indexed="34"/>
      </bottom>
      <diagonal/>
    </border>
    <border>
      <left style="thick">
        <color indexed="32"/>
      </left>
      <right/>
      <top style="thin">
        <color indexed="9"/>
      </top>
      <bottom/>
      <diagonal/>
    </border>
    <border>
      <left style="thick">
        <color indexed="32"/>
      </left>
      <right style="medium">
        <color indexed="34"/>
      </right>
      <top style="thin">
        <color indexed="34"/>
      </top>
      <bottom style="thin">
        <color indexed="34"/>
      </bottom>
      <diagonal/>
    </border>
    <border>
      <left style="medium">
        <color indexed="34"/>
      </left>
      <right style="medium">
        <color indexed="34"/>
      </right>
      <top style="thin">
        <color indexed="34"/>
      </top>
      <bottom style="thick">
        <color indexed="35"/>
      </bottom>
      <diagonal/>
    </border>
    <border>
      <left style="medium">
        <color indexed="34"/>
      </left>
      <right style="thin">
        <color indexed="34"/>
      </right>
      <top style="thin">
        <color indexed="34"/>
      </top>
      <bottom style="thick">
        <color indexed="3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ck">
        <color indexed="35"/>
      </bottom>
      <diagonal/>
    </border>
    <border>
      <left style="thin">
        <color indexed="34"/>
      </left>
      <right style="thick">
        <color indexed="32"/>
      </right>
      <top style="thin">
        <color indexed="34"/>
      </top>
      <bottom style="thick">
        <color indexed="35"/>
      </bottom>
      <diagonal/>
    </border>
    <border>
      <left style="thick">
        <color indexed="32"/>
      </left>
      <right/>
      <top/>
      <bottom/>
      <diagonal/>
    </border>
    <border>
      <left style="thick">
        <color indexed="32"/>
      </left>
      <right style="thick">
        <color indexed="35"/>
      </right>
      <top style="thin">
        <color indexed="34"/>
      </top>
      <bottom style="thin">
        <color indexed="34"/>
      </bottom>
      <diagonal/>
    </border>
    <border>
      <left style="thick">
        <color indexed="35"/>
      </left>
      <right style="thin">
        <color indexed="8"/>
      </right>
      <top style="thick">
        <color indexed="35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ck">
        <color indexed="35"/>
      </top>
      <bottom style="thin">
        <color indexed="22"/>
      </bottom>
      <diagonal/>
    </border>
    <border>
      <left style="thin">
        <color indexed="8"/>
      </left>
      <right style="thick">
        <color indexed="32"/>
      </right>
      <top style="thick">
        <color indexed="35"/>
      </top>
      <bottom style="thin">
        <color indexed="22"/>
      </bottom>
      <diagonal/>
    </border>
    <border>
      <left style="thick">
        <color indexed="35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ck">
        <color indexed="32"/>
      </right>
      <top style="thin">
        <color indexed="22"/>
      </top>
      <bottom style="thin">
        <color indexed="22"/>
      </bottom>
      <diagonal/>
    </border>
    <border>
      <left style="thick">
        <color indexed="32"/>
      </left>
      <right style="thick">
        <color indexed="35"/>
      </right>
      <top style="thin">
        <color indexed="34"/>
      </top>
      <bottom style="thick">
        <color indexed="32"/>
      </bottom>
      <diagonal/>
    </border>
    <border>
      <left style="thick">
        <color indexed="35"/>
      </left>
      <right style="thin">
        <color indexed="8"/>
      </right>
      <top style="thin">
        <color indexed="22"/>
      </top>
      <bottom style="thick">
        <color indexed="3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ck">
        <color indexed="32"/>
      </bottom>
      <diagonal/>
    </border>
    <border>
      <left style="thin">
        <color indexed="8"/>
      </left>
      <right style="thick">
        <color indexed="32"/>
      </right>
      <top style="thin">
        <color indexed="22"/>
      </top>
      <bottom style="thick">
        <color indexed="32"/>
      </bottom>
      <diagonal/>
    </border>
    <border>
      <left style="thin">
        <color indexed="10"/>
      </left>
      <right/>
      <top style="thick">
        <color indexed="32"/>
      </top>
      <bottom style="thin">
        <color indexed="23"/>
      </bottom>
      <diagonal/>
    </border>
    <border>
      <left/>
      <right/>
      <top style="thick">
        <color indexed="32"/>
      </top>
      <bottom style="thin">
        <color indexed="24"/>
      </bottom>
      <diagonal/>
    </border>
    <border>
      <left style="thin">
        <color indexed="8"/>
      </left>
      <right/>
      <top style="thin">
        <color indexed="24"/>
      </top>
      <bottom style="thin">
        <color indexed="8"/>
      </bottom>
      <diagonal/>
    </border>
    <border>
      <left/>
      <right/>
      <top style="thin">
        <color indexed="24"/>
      </top>
      <bottom style="thin">
        <color indexed="8"/>
      </bottom>
      <diagonal/>
    </border>
    <border>
      <left/>
      <right style="thin">
        <color indexed="24"/>
      </right>
      <top style="thin">
        <color indexed="24"/>
      </top>
      <bottom style="thin">
        <color indexed="8"/>
      </bottom>
      <diagonal/>
    </border>
    <border>
      <left style="thin">
        <color indexed="2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37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37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thin">
        <color indexed="23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49" fontId="3" fillId="2" borderId="2" applyNumberFormat="1" applyFont="1" applyFill="1" applyBorder="1" applyAlignment="1" applyProtection="0">
      <alignment horizontal="center" vertical="bottom" wrapText="1"/>
    </xf>
    <xf numFmtId="49" fontId="3" fillId="2" borderId="3" applyNumberFormat="1" applyFont="1" applyFill="1" applyBorder="1" applyAlignment="1" applyProtection="0">
      <alignment horizontal="center" vertical="bottom" wrapText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8" applyNumberFormat="1" applyFont="1" applyFill="1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horizontal="right" vertical="bottom"/>
    </xf>
    <xf numFmtId="49" fontId="6" fillId="4" borderId="10" applyNumberFormat="1" applyFont="1" applyFill="1" applyBorder="1" applyAlignment="1" applyProtection="0">
      <alignment horizontal="right" vertical="bottom" wrapText="1"/>
    </xf>
    <xf numFmtId="0" fontId="7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5" fillId="3" borderId="14" applyNumberFormat="1" applyFont="1" applyFill="1" applyBorder="1" applyAlignment="1" applyProtection="0">
      <alignment horizontal="right"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8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9" fillId="3" borderId="10" applyNumberFormat="1" applyFont="1" applyFill="1" applyBorder="1" applyAlignment="1" applyProtection="0">
      <alignment horizontal="right" vertical="bottom" wrapText="1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8" fillId="2" borderId="22" applyNumberFormat="0" applyFont="1" applyFill="1" applyBorder="1" applyAlignment="1" applyProtection="0">
      <alignment vertical="bottom"/>
    </xf>
    <xf numFmtId="49" fontId="5" fillId="3" borderId="23" applyNumberFormat="1" applyFont="1" applyFill="1" applyBorder="1" applyAlignment="1" applyProtection="0">
      <alignment horizontal="right" vertical="bottom"/>
    </xf>
    <xf numFmtId="49" fontId="9" fillId="3" borderId="10" applyNumberFormat="1" applyFont="1" applyFill="1" applyBorder="1" applyAlignment="1" applyProtection="0">
      <alignment horizontal="right" vertical="bottom" wrapText="1"/>
    </xf>
    <xf numFmtId="0" fontId="8" fillId="2" borderId="24" applyNumberFormat="0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10" fillId="2" borderId="29" applyNumberFormat="1" applyFont="1" applyFill="1" applyBorder="1" applyAlignment="1" applyProtection="0">
      <alignment horizontal="center" vertical="bottom"/>
    </xf>
    <xf numFmtId="49" fontId="10" fillId="2" borderId="12" applyNumberFormat="1" applyFont="1" applyFill="1" applyBorder="1" applyAlignment="1" applyProtection="0">
      <alignment horizontal="center"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0" fontId="0" fillId="2" borderId="35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49" fontId="11" fillId="5" borderId="37" applyNumberFormat="1" applyFont="1" applyFill="1" applyBorder="1" applyAlignment="1" applyProtection="0">
      <alignment horizontal="center" vertical="bottom" wrapText="1"/>
    </xf>
    <xf numFmtId="49" fontId="12" fillId="6" borderId="38" applyNumberFormat="1" applyFont="1" applyFill="1" applyBorder="1" applyAlignment="1" applyProtection="0">
      <alignment horizontal="center" vertical="center"/>
    </xf>
    <xf numFmtId="49" fontId="0" fillId="2" borderId="39" applyNumberFormat="1" applyFont="1" applyFill="1" applyBorder="1" applyAlignment="1" applyProtection="0">
      <alignment vertical="center"/>
    </xf>
    <xf numFmtId="0" fontId="0" fillId="2" borderId="40" applyNumberFormat="0" applyFont="1" applyFill="1" applyBorder="1" applyAlignment="1" applyProtection="0">
      <alignment vertical="bottom"/>
    </xf>
    <xf numFmtId="0" fontId="0" fillId="2" borderId="41" applyNumberFormat="0" applyFont="1" applyFill="1" applyBorder="1" applyAlignment="1" applyProtection="0">
      <alignment vertical="bottom"/>
    </xf>
    <xf numFmtId="0" fontId="10" fillId="2" borderId="42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0" fontId="0" fillId="2" borderId="44" applyNumberFormat="0" applyFont="1" applyFill="1" applyBorder="1" applyAlignment="1" applyProtection="0">
      <alignment horizontal="center" vertical="bottom"/>
    </xf>
    <xf numFmtId="0" fontId="10" fillId="2" borderId="45" applyNumberFormat="1" applyFont="1" applyFill="1" applyBorder="1" applyAlignment="1" applyProtection="0">
      <alignment vertical="bottom"/>
    </xf>
    <xf numFmtId="0" fontId="10" fillId="2" borderId="46" applyNumberFormat="1" applyFont="1" applyFill="1" applyBorder="1" applyAlignment="1" applyProtection="0">
      <alignment vertical="bottom"/>
    </xf>
    <xf numFmtId="0" fontId="10" fillId="2" borderId="46" applyNumberFormat="1" applyFont="1" applyFill="1" applyBorder="1" applyAlignment="1" applyProtection="0">
      <alignment vertical="bottom" wrapText="1"/>
    </xf>
    <xf numFmtId="0" fontId="10" fillId="2" borderId="47" applyNumberFormat="1" applyFont="1" applyFill="1" applyBorder="1" applyAlignment="1" applyProtection="0">
      <alignment vertical="bottom" wrapText="1"/>
    </xf>
    <xf numFmtId="49" fontId="10" fillId="2" borderId="48" applyNumberFormat="1" applyFont="1" applyFill="1" applyBorder="1" applyAlignment="1" applyProtection="0">
      <alignment vertical="bottom" wrapText="1"/>
    </xf>
    <xf numFmtId="49" fontId="10" fillId="2" borderId="49" applyNumberFormat="1" applyFont="1" applyFill="1" applyBorder="1" applyAlignment="1" applyProtection="0">
      <alignment horizontal="center" vertical="bottom"/>
    </xf>
    <xf numFmtId="49" fontId="0" fillId="2" borderId="50" applyNumberFormat="1" applyFont="1" applyFill="1" applyBorder="1" applyAlignment="1" applyProtection="0">
      <alignment vertical="bottom" wrapText="1"/>
    </xf>
    <xf numFmtId="49" fontId="0" fillId="2" borderId="51" applyNumberFormat="1" applyFont="1" applyFill="1" applyBorder="1" applyAlignment="1" applyProtection="0">
      <alignment vertical="bottom" wrapText="1"/>
    </xf>
    <xf numFmtId="49" fontId="14" fillId="2" borderId="52" applyNumberFormat="1" applyFont="1" applyFill="1" applyBorder="1" applyAlignment="1" applyProtection="0">
      <alignment vertical="bottom"/>
    </xf>
    <xf numFmtId="49" fontId="0" fillId="2" borderId="53" applyNumberFormat="1" applyFont="1" applyFill="1" applyBorder="1" applyAlignment="1" applyProtection="0">
      <alignment vertical="bottom" wrapText="1"/>
    </xf>
    <xf numFmtId="49" fontId="0" fillId="2" borderId="54" applyNumberFormat="1" applyFont="1" applyFill="1" applyBorder="1" applyAlignment="1" applyProtection="0">
      <alignment vertical="bottom" wrapText="1"/>
    </xf>
    <xf numFmtId="49" fontId="14" fillId="7" borderId="52" applyNumberFormat="1" applyFont="1" applyFill="1" applyBorder="1" applyAlignment="1" applyProtection="0">
      <alignment vertical="bottom"/>
    </xf>
    <xf numFmtId="49" fontId="10" fillId="2" borderId="55" applyNumberFormat="1" applyFont="1" applyFill="1" applyBorder="1" applyAlignment="1" applyProtection="0">
      <alignment horizontal="center" vertical="bottom"/>
    </xf>
    <xf numFmtId="49" fontId="10" fillId="2" borderId="56" applyNumberFormat="1" applyFont="1" applyFill="1" applyBorder="1" applyAlignment="1" applyProtection="0">
      <alignment horizontal="center" vertical="bottom"/>
    </xf>
    <xf numFmtId="49" fontId="10" fillId="2" borderId="57" applyNumberFormat="1" applyFont="1" applyFill="1" applyBorder="1" applyAlignment="1" applyProtection="0">
      <alignment horizontal="center" vertical="bottom"/>
    </xf>
    <xf numFmtId="0" fontId="0" fillId="2" borderId="58" applyNumberFormat="0" applyFont="1" applyFill="1" applyBorder="1" applyAlignment="1" applyProtection="0">
      <alignment vertical="bottom" wrapText="1"/>
    </xf>
    <xf numFmtId="0" fontId="0" fillId="2" borderId="58" applyNumberFormat="0" applyFont="1" applyFill="1" applyBorder="1" applyAlignment="1" applyProtection="0">
      <alignment vertical="bottom"/>
    </xf>
    <xf numFmtId="0" fontId="0" fillId="2" borderId="59" applyNumberFormat="0" applyFont="1" applyFill="1" applyBorder="1" applyAlignment="1" applyProtection="0">
      <alignment vertical="bottom"/>
    </xf>
    <xf numFmtId="0" fontId="0" fillId="2" borderId="60" applyNumberFormat="0" applyFont="1" applyFill="1" applyBorder="1" applyAlignment="1" applyProtection="0">
      <alignment vertical="bottom"/>
    </xf>
    <xf numFmtId="0" fontId="0" fillId="2" borderId="61" applyNumberFormat="0" applyFont="1" applyFill="1" applyBorder="1" applyAlignment="1" applyProtection="0">
      <alignment horizontal="center" vertical="bottom"/>
    </xf>
    <xf numFmtId="0" fontId="0" fillId="2" borderId="62" applyNumberFormat="0" applyFont="1" applyFill="1" applyBorder="1" applyAlignment="1" applyProtection="0">
      <alignment vertical="bottom"/>
    </xf>
    <xf numFmtId="0" fontId="15" fillId="2" borderId="63" applyNumberFormat="0" applyFont="1" applyFill="1" applyBorder="1" applyAlignment="1" applyProtection="0">
      <alignment vertical="bottom"/>
    </xf>
    <xf numFmtId="49" fontId="15" fillId="2" borderId="63" applyNumberFormat="1" applyFont="1" applyFill="1" applyBorder="1" applyAlignment="1" applyProtection="0">
      <alignment vertical="bottom"/>
    </xf>
    <xf numFmtId="0" fontId="16" fillId="2" borderId="63" applyNumberFormat="0" applyFont="1" applyFill="1" applyBorder="1" applyAlignment="1" applyProtection="0">
      <alignment vertical="bottom"/>
    </xf>
    <xf numFmtId="0" fontId="0" fillId="2" borderId="64" applyNumberFormat="0" applyFont="1" applyFill="1" applyBorder="1" applyAlignment="1" applyProtection="0">
      <alignment vertical="bottom"/>
    </xf>
    <xf numFmtId="0" fontId="0" fillId="2" borderId="65" applyNumberFormat="0" applyFont="1" applyFill="1" applyBorder="1" applyAlignment="1" applyProtection="0">
      <alignment vertical="bottom"/>
    </xf>
    <xf numFmtId="49" fontId="11" fillId="5" borderId="66" applyNumberFormat="1" applyFont="1" applyFill="1" applyBorder="1" applyAlignment="1" applyProtection="0">
      <alignment horizontal="center" vertical="bottom" wrapText="1"/>
    </xf>
    <xf numFmtId="0" fontId="17" fillId="6" borderId="67" applyNumberFormat="1" applyFont="1" applyFill="1" applyBorder="1" applyAlignment="1" applyProtection="0">
      <alignment horizontal="center" vertical="center"/>
    </xf>
    <xf numFmtId="49" fontId="18" fillId="2" borderId="68" applyNumberFormat="1" applyFont="1" applyFill="1" applyBorder="1" applyAlignment="1" applyProtection="0">
      <alignment vertical="center"/>
    </xf>
    <xf numFmtId="0" fontId="0" fillId="2" borderId="69" applyNumberFormat="0" applyFont="1" applyFill="1" applyBorder="1" applyAlignment="1" applyProtection="0">
      <alignment vertical="bottom"/>
    </xf>
    <xf numFmtId="0" fontId="0" fillId="2" borderId="70" applyNumberFormat="0" applyFont="1" applyFill="1" applyBorder="1" applyAlignment="1" applyProtection="0">
      <alignment vertical="bottom"/>
    </xf>
    <xf numFmtId="0" fontId="0" fillId="2" borderId="71" applyNumberFormat="0" applyFont="1" applyFill="1" applyBorder="1" applyAlignment="1" applyProtection="0">
      <alignment vertical="bottom"/>
    </xf>
    <xf numFmtId="0" fontId="0" fillId="2" borderId="72" applyNumberFormat="0" applyFont="1" applyFill="1" applyBorder="1" applyAlignment="1" applyProtection="0">
      <alignment horizontal="center" vertical="bottom"/>
    </xf>
    <xf numFmtId="0" fontId="19" fillId="2" borderId="73" applyNumberFormat="1" applyFont="1" applyFill="1" applyBorder="1" applyAlignment="1" applyProtection="0">
      <alignment horizontal="left" vertical="bottom"/>
    </xf>
    <xf numFmtId="0" fontId="19" fillId="2" borderId="74" applyNumberFormat="1" applyFont="1" applyFill="1" applyBorder="1" applyAlignment="1" applyProtection="0">
      <alignment horizontal="left" vertical="bottom"/>
    </xf>
    <xf numFmtId="0" fontId="19" fillId="2" borderId="75" applyNumberFormat="1" applyFont="1" applyFill="1" applyBorder="1" applyAlignment="1" applyProtection="0">
      <alignment horizontal="left" vertical="bottom"/>
    </xf>
    <xf numFmtId="0" fontId="19" fillId="2" borderId="76" applyNumberFormat="1" applyFont="1" applyFill="1" applyBorder="1" applyAlignment="1" applyProtection="0">
      <alignment horizontal="left" vertical="bottom"/>
    </xf>
    <xf numFmtId="0" fontId="0" fillId="2" borderId="77" applyNumberFormat="0" applyFont="1" applyFill="1" applyBorder="1" applyAlignment="1" applyProtection="0">
      <alignment vertical="bottom"/>
    </xf>
    <xf numFmtId="49" fontId="20" fillId="2" borderId="78" applyNumberFormat="1" applyFont="1" applyFill="1" applyBorder="1" applyAlignment="1" applyProtection="0">
      <alignment horizontal="center" vertical="bottom"/>
    </xf>
    <xf numFmtId="49" fontId="21" fillId="8" borderId="79" applyNumberFormat="1" applyFont="1" applyFill="1" applyBorder="1" applyAlignment="1" applyProtection="0">
      <alignment horizontal="center" vertical="center"/>
    </xf>
    <xf numFmtId="49" fontId="21" fillId="8" borderId="80" applyNumberFormat="1" applyFont="1" applyFill="1" applyBorder="1" applyAlignment="1" applyProtection="0">
      <alignment horizontal="center" vertical="center"/>
    </xf>
    <xf numFmtId="49" fontId="21" fillId="8" borderId="81" applyNumberFormat="1" applyFont="1" applyFill="1" applyBorder="1" applyAlignment="1" applyProtection="0">
      <alignment horizontal="center" vertical="center"/>
    </xf>
    <xf numFmtId="49" fontId="21" fillId="8" borderId="82" applyNumberFormat="1" applyFont="1" applyFill="1" applyBorder="1" applyAlignment="1" applyProtection="0">
      <alignment horizontal="center" vertical="center"/>
    </xf>
    <xf numFmtId="49" fontId="21" fillId="8" borderId="83" applyNumberFormat="1" applyFont="1" applyFill="1" applyBorder="1" applyAlignment="1" applyProtection="0">
      <alignment horizontal="center" vertical="center"/>
    </xf>
    <xf numFmtId="49" fontId="21" fillId="8" borderId="84" applyNumberFormat="1" applyFont="1" applyFill="1" applyBorder="1" applyAlignment="1" applyProtection="0">
      <alignment horizontal="center" vertical="center"/>
    </xf>
    <xf numFmtId="49" fontId="20" fillId="2" borderId="85" applyNumberFormat="1" applyFont="1" applyFill="1" applyBorder="1" applyAlignment="1" applyProtection="0">
      <alignment horizontal="center" vertical="bottom"/>
    </xf>
    <xf numFmtId="49" fontId="21" fillId="8" borderId="86" applyNumberFormat="1" applyFont="1" applyFill="1" applyBorder="1" applyAlignment="1" applyProtection="0">
      <alignment horizontal="center" vertical="center"/>
    </xf>
    <xf numFmtId="49" fontId="21" fillId="8" borderId="87" applyNumberFormat="1" applyFont="1" applyFill="1" applyBorder="1" applyAlignment="1" applyProtection="0">
      <alignment horizontal="center" vertical="center"/>
    </xf>
    <xf numFmtId="49" fontId="21" fillId="8" borderId="88" applyNumberFormat="1" applyFont="1" applyFill="1" applyBorder="1" applyAlignment="1" applyProtection="0">
      <alignment horizontal="center" vertical="center"/>
    </xf>
    <xf numFmtId="0" fontId="0" fillId="2" borderId="89" applyNumberFormat="0" applyFont="1" applyFill="1" applyBorder="1" applyAlignment="1" applyProtection="0">
      <alignment horizontal="center" vertical="bottom"/>
    </xf>
    <xf numFmtId="0" fontId="0" fillId="2" borderId="90" applyNumberFormat="0" applyFont="1" applyFill="1" applyBorder="1" applyAlignment="1" applyProtection="0">
      <alignment vertical="bottom"/>
    </xf>
    <xf numFmtId="0" fontId="20" fillId="2" borderId="32" applyNumberFormat="0" applyFont="1" applyFill="1" applyBorder="1" applyAlignment="1" applyProtection="0">
      <alignment vertical="bottom"/>
    </xf>
    <xf numFmtId="49" fontId="11" fillId="5" borderId="37" applyNumberFormat="1" applyFont="1" applyFill="1" applyBorder="1" applyAlignment="1" applyProtection="0">
      <alignment horizontal="center" vertical="center" wrapText="1"/>
    </xf>
    <xf numFmtId="49" fontId="12" fillId="6" borderId="91" applyNumberFormat="1" applyFont="1" applyFill="1" applyBorder="1" applyAlignment="1" applyProtection="0">
      <alignment horizontal="center" vertical="center"/>
    </xf>
    <xf numFmtId="49" fontId="0" fillId="2" borderId="92" applyNumberFormat="1" applyFont="1" applyFill="1" applyBorder="1" applyAlignment="1" applyProtection="0">
      <alignment vertical="center"/>
    </xf>
    <xf numFmtId="0" fontId="22" fillId="2" borderId="92" applyNumberFormat="0" applyFont="1" applyFill="1" applyBorder="1" applyAlignment="1" applyProtection="0">
      <alignment vertical="center"/>
    </xf>
    <xf numFmtId="0" fontId="0" fillId="2" borderId="92" applyNumberFormat="0" applyFont="1" applyFill="1" applyBorder="1" applyAlignment="1" applyProtection="0">
      <alignment vertical="bottom"/>
    </xf>
    <xf numFmtId="0" fontId="0" fillId="2" borderId="93" applyNumberFormat="0" applyFont="1" applyFill="1" applyBorder="1" applyAlignment="1" applyProtection="0">
      <alignment vertical="bottom"/>
    </xf>
    <xf numFmtId="0" fontId="0" fillId="2" borderId="94" applyNumberFormat="0" applyFont="1" applyFill="1" applyBorder="1" applyAlignment="1" applyProtection="0">
      <alignment vertical="bottom"/>
    </xf>
    <xf numFmtId="0" fontId="0" fillId="2" borderId="95" applyNumberFormat="0" applyFont="1" applyFill="1" applyBorder="1" applyAlignment="1" applyProtection="0">
      <alignment horizontal="center" vertical="bottom"/>
    </xf>
    <xf numFmtId="0" fontId="0" fillId="2" borderId="96" applyNumberFormat="1" applyFont="1" applyFill="1" applyBorder="1" applyAlignment="1" applyProtection="0">
      <alignment horizontal="center" vertical="bottom"/>
    </xf>
    <xf numFmtId="0" fontId="0" fillId="2" borderId="97" applyNumberFormat="1" applyFont="1" applyFill="1" applyBorder="1" applyAlignment="1" applyProtection="0">
      <alignment horizontal="center" vertical="bottom"/>
    </xf>
    <xf numFmtId="0" fontId="0" fillId="2" borderId="97" applyNumberFormat="1" applyFont="1" applyFill="1" applyBorder="1" applyAlignment="1" applyProtection="0">
      <alignment horizontal="center" vertical="bottom" wrapText="1"/>
    </xf>
    <xf numFmtId="0" fontId="0" fillId="2" borderId="98" applyNumberFormat="1" applyFont="1" applyFill="1" applyBorder="1" applyAlignment="1" applyProtection="0">
      <alignment horizontal="center" vertical="bottom" wrapText="1"/>
    </xf>
    <xf numFmtId="0" fontId="0" fillId="2" borderId="95" applyNumberFormat="1" applyFont="1" applyFill="1" applyBorder="1" applyAlignment="1" applyProtection="0">
      <alignment horizontal="center" vertical="bottom" wrapText="1"/>
    </xf>
    <xf numFmtId="49" fontId="23" fillId="2" borderId="99" applyNumberFormat="1" applyFont="1" applyFill="1" applyBorder="1" applyAlignment="1" applyProtection="0">
      <alignment horizontal="center" vertical="center"/>
    </xf>
    <xf numFmtId="49" fontId="24" fillId="9" borderId="50" applyNumberFormat="1" applyFont="1" applyFill="1" applyBorder="1" applyAlignment="1" applyProtection="0">
      <alignment horizontal="center" vertical="top" wrapText="1"/>
    </xf>
    <xf numFmtId="0" fontId="25" fillId="2" borderId="100" applyNumberFormat="0" applyFont="1" applyFill="1" applyBorder="1" applyAlignment="1" applyProtection="0">
      <alignment vertical="bottom"/>
    </xf>
    <xf numFmtId="0" fontId="25" fillId="2" borderId="101" applyNumberFormat="0" applyFont="1" applyFill="1" applyBorder="1" applyAlignment="1" applyProtection="0">
      <alignment vertical="bottom"/>
    </xf>
    <xf numFmtId="49" fontId="0" fillId="2" borderId="102" applyNumberFormat="1" applyFont="1" applyFill="1" applyBorder="1" applyAlignment="1" applyProtection="0">
      <alignment horizontal="center" vertical="center" wrapText="1"/>
    </xf>
    <xf numFmtId="49" fontId="26" fillId="2" borderId="95" applyNumberFormat="1" applyFont="1" applyFill="1" applyBorder="1" applyAlignment="1" applyProtection="0">
      <alignment horizontal="center" vertical="top" wrapText="1"/>
    </xf>
    <xf numFmtId="0" fontId="25" fillId="2" borderId="103" applyNumberFormat="0" applyFont="1" applyFill="1" applyBorder="1" applyAlignment="1" applyProtection="0">
      <alignment vertical="bottom"/>
    </xf>
    <xf numFmtId="0" fontId="25" fillId="2" borderId="104" applyNumberFormat="0" applyFont="1" applyFill="1" applyBorder="1" applyAlignment="1" applyProtection="0">
      <alignment vertical="bottom"/>
    </xf>
    <xf numFmtId="0" fontId="0" fillId="2" borderId="105" applyNumberFormat="0" applyFont="1" applyFill="1" applyBorder="1" applyAlignment="1" applyProtection="0">
      <alignment horizontal="center" vertical="bottom"/>
    </xf>
    <xf numFmtId="0" fontId="0" fillId="2" borderId="106" applyNumberFormat="0" applyFont="1" applyFill="1" applyBorder="1" applyAlignment="1" applyProtection="0">
      <alignment vertical="bottom"/>
    </xf>
    <xf numFmtId="0" fontId="0" fillId="2" borderId="107" applyNumberFormat="0" applyFont="1" applyFill="1" applyBorder="1" applyAlignment="1" applyProtection="0">
      <alignment vertical="bottom"/>
    </xf>
    <xf numFmtId="0" fontId="0" fillId="2" borderId="108" applyNumberFormat="0" applyFont="1" applyFill="1" applyBorder="1" applyAlignment="1" applyProtection="0">
      <alignment vertical="bottom"/>
    </xf>
    <xf numFmtId="0" fontId="0" fillId="2" borderId="109" applyNumberFormat="0" applyFont="1" applyFill="1" applyBorder="1" applyAlignment="1" applyProtection="0">
      <alignment vertical="bottom"/>
    </xf>
    <xf numFmtId="49" fontId="11" fillId="5" borderId="110" applyNumberFormat="1" applyFont="1" applyFill="1" applyBorder="1" applyAlignment="1" applyProtection="0">
      <alignment horizontal="center" vertical="center" wrapText="1"/>
    </xf>
    <xf numFmtId="0" fontId="17" fillId="6" borderId="30" applyNumberFormat="1" applyFont="1" applyFill="1" applyBorder="1" applyAlignment="1" applyProtection="0">
      <alignment vertical="center"/>
    </xf>
    <xf numFmtId="49" fontId="20" fillId="2" borderId="111" applyNumberFormat="1" applyFont="1" applyFill="1" applyBorder="1" applyAlignment="1" applyProtection="0">
      <alignment vertical="center"/>
    </xf>
    <xf numFmtId="0" fontId="0" fillId="2" borderId="112" applyNumberFormat="0" applyFont="1" applyFill="1" applyBorder="1" applyAlignment="1" applyProtection="0">
      <alignment vertical="center"/>
    </xf>
    <xf numFmtId="0" fontId="0" fillId="2" borderId="113" applyNumberFormat="0" applyFont="1" applyFill="1" applyBorder="1" applyAlignment="1" applyProtection="0">
      <alignment vertical="center"/>
    </xf>
    <xf numFmtId="0" fontId="0" fillId="2" borderId="114" applyNumberFormat="0" applyFont="1" applyFill="1" applyBorder="1" applyAlignment="1" applyProtection="0">
      <alignment vertical="bottom"/>
    </xf>
    <xf numFmtId="0" fontId="0" fillId="2" borderId="115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center"/>
    </xf>
    <xf numFmtId="0" fontId="0" fillId="2" borderId="12" applyNumberFormat="0" applyFont="1" applyFill="1" applyBorder="1" applyAlignment="1" applyProtection="0">
      <alignment vertical="center"/>
    </xf>
    <xf numFmtId="0" fontId="0" fillId="2" borderId="65" applyNumberFormat="0" applyFont="1" applyFill="1" applyBorder="1" applyAlignment="1" applyProtection="0">
      <alignment vertical="center"/>
    </xf>
    <xf numFmtId="0" fontId="0" fillId="2" borderId="116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0" fontId="0" fillId="2" borderId="117" applyNumberFormat="0" applyFont="1" applyFill="1" applyBorder="1" applyAlignment="1" applyProtection="0">
      <alignment vertical="bottom"/>
    </xf>
    <xf numFmtId="0" fontId="27" fillId="2" borderId="12" applyNumberFormat="0" applyFont="1" applyFill="1" applyBorder="1" applyAlignment="1" applyProtection="0">
      <alignment vertical="bottom"/>
    </xf>
    <xf numFmtId="0" fontId="0" fillId="2" borderId="118" applyNumberFormat="0" applyFont="1" applyFill="1" applyBorder="1" applyAlignment="1" applyProtection="0">
      <alignment vertical="bottom"/>
    </xf>
    <xf numFmtId="0" fontId="0" fillId="2" borderId="119" applyNumberFormat="0" applyFont="1" applyFill="1" applyBorder="1" applyAlignment="1" applyProtection="0">
      <alignment vertical="bottom"/>
    </xf>
    <xf numFmtId="0" fontId="0" fillId="2" borderId="120" applyNumberFormat="0" applyFont="1" applyFill="1" applyBorder="1" applyAlignment="1" applyProtection="0">
      <alignment vertical="bottom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indexed="17"/>
          <bgColor indexed="18"/>
        </patternFill>
      </fill>
    </dxf>
    <dxf>
      <font>
        <color rgb="ff9c0006"/>
      </font>
      <fill>
        <patternFill patternType="solid">
          <fgColor indexed="17"/>
          <bgColor indexed="20"/>
        </patternFill>
      </fill>
    </dxf>
    <dxf>
      <fill>
        <patternFill patternType="solid">
          <fgColor indexed="17"/>
          <bgColor indexed="30"/>
        </patternFill>
      </fill>
    </dxf>
    <dxf>
      <font>
        <color rgb="ff9c0006"/>
      </font>
      <fill>
        <patternFill patternType="solid">
          <fgColor indexed="17"/>
          <bgColor indexed="2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00"/>
      <rgbColor rgb="ff7f7f7f"/>
      <rgbColor rgb="ff763e18"/>
      <rgbColor rgb="ffffcc99"/>
      <rgbColor rgb="ff0000ff"/>
      <rgbColor rgb="ffffff00"/>
      <rgbColor rgb="00000000"/>
      <rgbColor rgb="ffc6efce"/>
      <rgbColor rgb="ff006100"/>
      <rgbColor rgb="ffffc7ce"/>
      <rgbColor rgb="ff9c0006"/>
      <rgbColor rgb="ffa5a5a5"/>
      <rgbColor rgb="ff00b050"/>
      <rgbColor rgb="ffa5a5a5"/>
      <rgbColor rgb="ff298642"/>
      <rgbColor rgb="ff002060"/>
      <rgbColor rgb="ff595959"/>
      <rgbColor rgb="ffff0000"/>
      <rgbColor rgb="ff598a38"/>
      <rgbColor rgb="ffefefef"/>
      <rgbColor rgb="ffffdf7f"/>
      <rgbColor rgb="ff4eadea"/>
      <rgbColor rgb="ff00ffff"/>
      <rgbColor rgb="ff800080"/>
      <rgbColor rgb="ff00b0f0"/>
      <rgbColor rgb="ffd8d8d8"/>
      <rgbColor rgb="ff385623"/>
      <rgbColor rgb="ffc5deb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03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1" customWidth="1"/>
    <col min="2" max="2" width="12.3516" style="1" customWidth="1"/>
    <col min="3" max="3" width="14" style="1" customWidth="1"/>
    <col min="4" max="4" width="15.6719" style="1" customWidth="1"/>
    <col min="5" max="5" width="12.3516" style="1" customWidth="1"/>
    <col min="6" max="6" width="10.1719" style="1" customWidth="1"/>
    <col min="7" max="7" width="10.0625" style="1" customWidth="1"/>
    <col min="8" max="8" width="10.9531" style="1" customWidth="1"/>
    <col min="9" max="9" width="11.1016" style="1" customWidth="1"/>
    <col min="10" max="10" width="10.8047" style="1" customWidth="1"/>
    <col min="11" max="11" width="10.3203" style="1" customWidth="1"/>
    <col min="12" max="15" width="12.1719" style="1" customWidth="1"/>
    <col min="16" max="16" width="11.8516" style="1" customWidth="1"/>
    <col min="17" max="17" width="12.5" style="1" customWidth="1"/>
    <col min="18" max="18" width="27" style="1" customWidth="1"/>
    <col min="19" max="19" width="11" style="1" customWidth="1"/>
    <col min="20" max="20" width="26.8516" style="1" customWidth="1"/>
    <col min="21" max="21" width="34.1719" style="1" customWidth="1"/>
    <col min="22" max="26" width="14.5" style="1" customWidth="1"/>
    <col min="27" max="16384" width="12.6719" style="1" customWidth="1"/>
  </cols>
  <sheetData>
    <row r="1" ht="74.1" customHeight="1">
      <c r="A1" t="s" s="2">
        <v>0</v>
      </c>
      <c r="B1" s="3"/>
      <c r="C1" s="3"/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7"/>
      <c r="W1" s="7"/>
      <c r="X1" s="7"/>
      <c r="Y1" s="7"/>
      <c r="Z1" s="8"/>
    </row>
    <row r="2" ht="26.1" customHeight="1">
      <c r="A2" t="s" s="9">
        <v>1</v>
      </c>
      <c r="B2" s="10"/>
      <c r="C2" t="s" s="11">
        <v>2</v>
      </c>
      <c r="D2" t="s" s="12">
        <v>3</v>
      </c>
      <c r="E2" s="13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ht="26.1" customHeight="1">
      <c r="A3" t="s" s="9">
        <v>4</v>
      </c>
      <c r="B3" s="10"/>
      <c r="C3" t="s" s="16">
        <v>2</v>
      </c>
      <c r="D3" t="s" s="12">
        <v>3</v>
      </c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ht="24.95" customHeight="1">
      <c r="A4" t="s" s="9">
        <v>5</v>
      </c>
      <c r="B4" s="10"/>
      <c r="C4" t="s" s="16">
        <v>2</v>
      </c>
      <c r="D4" t="s" s="12">
        <v>3</v>
      </c>
      <c r="E4" s="17"/>
      <c r="F4" s="18"/>
      <c r="G4" s="18"/>
      <c r="H4" s="18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ht="25.45" customHeight="1">
      <c r="A5" t="s" s="9">
        <v>6</v>
      </c>
      <c r="B5" s="10"/>
      <c r="C5" t="s" s="16">
        <v>2</v>
      </c>
      <c r="D5" t="s" s="12">
        <v>3</v>
      </c>
      <c r="E5" s="19"/>
      <c r="F5" s="20"/>
      <c r="G5" s="21"/>
      <c r="H5" s="21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ht="25.45" customHeight="1">
      <c r="A6" t="s" s="9">
        <v>7</v>
      </c>
      <c r="B6" s="10"/>
      <c r="C6" t="s" s="16">
        <v>2</v>
      </c>
      <c r="D6" s="22">
        <v>4</v>
      </c>
      <c r="E6" s="19"/>
      <c r="F6" s="23"/>
      <c r="G6" s="24"/>
      <c r="H6" s="2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ht="25.45" customHeight="1">
      <c r="A7" t="s" s="9">
        <v>8</v>
      </c>
      <c r="B7" s="10"/>
      <c r="C7" t="s" s="16">
        <v>2</v>
      </c>
      <c r="D7" s="22">
        <v>150</v>
      </c>
      <c r="E7" s="2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ht="36.75" customHeight="1">
      <c r="A8" t="s" s="9">
        <v>9</v>
      </c>
      <c r="B8" s="10"/>
      <c r="C8" t="s" s="26">
        <v>2</v>
      </c>
      <c r="D8" t="s" s="27">
        <v>10</v>
      </c>
      <c r="E8" s="2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ht="24.95" customHeight="1">
      <c r="A9" s="29"/>
      <c r="B9" s="30"/>
      <c r="C9" s="30"/>
      <c r="D9" s="30"/>
      <c r="E9" s="31"/>
      <c r="F9" s="32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ht="24.95" customHeight="1">
      <c r="A10" t="s" s="33">
        <v>11</v>
      </c>
      <c r="B10" t="s" s="34">
        <v>12</v>
      </c>
      <c r="C10" s="14"/>
      <c r="D10" s="14"/>
      <c r="E10" s="35"/>
      <c r="F10" s="32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ht="24.95" customHeight="1">
      <c r="A11" s="36"/>
      <c r="B11" s="37"/>
      <c r="C11" s="38"/>
      <c r="D11" s="38"/>
      <c r="E11" s="39"/>
      <c r="F11" s="40"/>
      <c r="G11" s="38"/>
      <c r="H11" s="38"/>
      <c r="I11" s="38"/>
      <c r="J11" s="38"/>
      <c r="K11" s="38"/>
      <c r="L11" s="38"/>
      <c r="M11" s="38"/>
      <c r="N11" s="4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ht="24.95" customHeight="1">
      <c r="A12" t="s" s="42">
        <v>13</v>
      </c>
      <c r="B12" t="s" s="43">
        <v>14</v>
      </c>
      <c r="C12" t="s" s="44">
        <v>15</v>
      </c>
      <c r="D12" s="45"/>
      <c r="E12" s="45"/>
      <c r="F12" s="45"/>
      <c r="G12" s="45"/>
      <c r="H12" s="45"/>
      <c r="I12" s="45"/>
      <c r="J12" s="45"/>
      <c r="K12" s="45"/>
      <c r="L12" s="45"/>
      <c r="M12" s="46"/>
      <c r="N12" s="47"/>
      <c r="O12" s="4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ht="24.95" customHeight="1">
      <c r="A13" s="49"/>
      <c r="B13" s="50">
        <v>1</v>
      </c>
      <c r="C13" s="51">
        <v>2</v>
      </c>
      <c r="D13" s="51">
        <v>3</v>
      </c>
      <c r="E13" s="51">
        <v>4</v>
      </c>
      <c r="F13" s="51">
        <v>5</v>
      </c>
      <c r="G13" s="51">
        <v>6</v>
      </c>
      <c r="H13" s="52">
        <v>7</v>
      </c>
      <c r="I13" s="52">
        <v>8</v>
      </c>
      <c r="J13" s="52">
        <v>9</v>
      </c>
      <c r="K13" s="52">
        <v>10</v>
      </c>
      <c r="L13" s="52">
        <v>11</v>
      </c>
      <c r="M13" s="53">
        <v>12</v>
      </c>
      <c r="N13" t="s" s="54">
        <v>16</v>
      </c>
      <c r="O13" s="4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ht="24.95" customHeight="1">
      <c r="A14" t="s" s="55">
        <v>17</v>
      </c>
      <c r="B14" t="s" s="56">
        <v>18</v>
      </c>
      <c r="C14" t="s" s="56">
        <f>IF(C$13&lt;=$D$6,$B14,"")</f>
        <v>18</v>
      </c>
      <c r="D14" t="s" s="56">
        <f>IF(D$13&lt;=$D$6,$B14,"")</f>
        <v>18</v>
      </c>
      <c r="E14" t="s" s="56">
        <f>IF(E$13&lt;=$D$6,$B14,"")</f>
        <v>18</v>
      </c>
      <c r="F14" t="s" s="56">
        <f>IF(F$13&lt;=$D$6,$B14,"")</f>
      </c>
      <c r="G14" t="s" s="56">
        <f>IF(G$13&lt;=$D$6,$B14,"")</f>
      </c>
      <c r="H14" t="s" s="56">
        <f>IF(H$13&lt;=$D$6,$B14,"")</f>
      </c>
      <c r="I14" t="s" s="56">
        <f>IF(I$13&lt;=$D$6,$B14,"")</f>
      </c>
      <c r="J14" t="s" s="56">
        <f>IF(J$13&lt;=$D$6,$B14,"")</f>
      </c>
      <c r="K14" t="s" s="56">
        <f>IF(K$13&lt;=$D$6,$B14,"")</f>
      </c>
      <c r="L14" t="s" s="56">
        <f>IF(L$13&lt;=$D$6,$B14,"")</f>
      </c>
      <c r="M14" t="s" s="57">
        <f>IF(M$13&lt;=$D$6,$B14,"")</f>
      </c>
      <c r="N14" t="s" s="58">
        <f>IF(_xlfn.IFERROR(FIND("C12",$D$3),0)&gt;0,70,120)&amp;" μL"</f>
        <v>19</v>
      </c>
      <c r="O14" s="4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ht="25.65" customHeight="1">
      <c r="A15" t="s" s="55">
        <v>20</v>
      </c>
      <c r="B15" t="s" s="59">
        <v>21</v>
      </c>
      <c r="C15" t="s" s="59">
        <f>IF(C$13&lt;=$D$6,$B15,"")</f>
        <v>21</v>
      </c>
      <c r="D15" t="s" s="59">
        <f>IF(D$13&lt;=$D$6,$B15,"")</f>
        <v>21</v>
      </c>
      <c r="E15" t="s" s="59">
        <f>IF(E$13&lt;=$D$6,$B15,"")</f>
        <v>21</v>
      </c>
      <c r="F15" t="s" s="59">
        <f>IF(F$13&lt;=$D$6,$B15,"")</f>
      </c>
      <c r="G15" t="s" s="59">
        <f>IF(G$13&lt;=$D$6,$B15,"")</f>
      </c>
      <c r="H15" t="s" s="59">
        <f>IF(H$13&lt;=$D$6,$B15,"")</f>
      </c>
      <c r="I15" t="s" s="59">
        <f>IF(I$13&lt;=$D$6,$B15,"")</f>
      </c>
      <c r="J15" t="s" s="59">
        <f>IF(J$13&lt;=$D$6,$B15,"")</f>
      </c>
      <c r="K15" t="s" s="59">
        <f>IF(K$13&lt;=$D$6,$B15,"")</f>
      </c>
      <c r="L15" t="s" s="59">
        <f>IF(L$13&lt;=$D$6,$B15,"")</f>
      </c>
      <c r="M15" t="s" s="60">
        <f>IF(M$13&lt;=$D$6,$B15,"")</f>
      </c>
      <c r="N15" t="s" s="58">
        <f>IF(_xlfn.IFERROR(FIND("C12",$D$3),0)&gt;0,70,120)&amp;" μL"</f>
        <v>19</v>
      </c>
      <c r="O15" s="4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ht="24.95" customHeight="1">
      <c r="A16" t="s" s="55">
        <v>22</v>
      </c>
      <c r="B16" t="s" s="59">
        <v>23</v>
      </c>
      <c r="C16" t="s" s="59">
        <f>IF(C$13&lt;=$D$6,$B16,"")</f>
        <v>23</v>
      </c>
      <c r="D16" t="s" s="59">
        <f>IF(D$13&lt;=$D$6,$B16,"")</f>
        <v>23</v>
      </c>
      <c r="E16" t="s" s="59">
        <f>IF(E$13&lt;=$D$6,$B16,"")</f>
        <v>23</v>
      </c>
      <c r="F16" t="s" s="59">
        <f>IF(F$13&lt;=$D$6,$B16,"")</f>
      </c>
      <c r="G16" t="s" s="59">
        <f>IF(G$13&lt;=$D$6,$B16,"")</f>
      </c>
      <c r="H16" t="s" s="59">
        <f>IF(H$13&lt;=$D$6,$B16,"")</f>
      </c>
      <c r="I16" t="s" s="59">
        <f>IF(I$13&lt;=$D$6,$B16,"")</f>
      </c>
      <c r="J16" t="s" s="59">
        <f>IF(J$13&lt;=$D$6,$B16,"")</f>
      </c>
      <c r="K16" t="s" s="59">
        <f>IF(K$13&lt;=$D$6,$B16,"")</f>
      </c>
      <c r="L16" t="s" s="59">
        <f>IF(L$13&lt;=$D$6,$B16,"")</f>
      </c>
      <c r="M16" t="s" s="60">
        <f>IF(M$13&lt;=$D$6,$B16,"")</f>
      </c>
      <c r="N16" t="s" s="61">
        <f>IF(D$5="Yes",230,120)&amp;" μL"</f>
        <v>24</v>
      </c>
      <c r="O16" s="48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ht="24.95" customHeight="1">
      <c r="A17" t="s" s="55">
        <v>25</v>
      </c>
      <c r="B17" t="s" s="59">
        <v>26</v>
      </c>
      <c r="C17" t="s" s="59">
        <f>IF(C$13&lt;=$D$6,$B17,"")</f>
        <v>26</v>
      </c>
      <c r="D17" t="s" s="59">
        <f>IF(D$13&lt;=$D$6,$B17,"")</f>
        <v>26</v>
      </c>
      <c r="E17" t="s" s="59">
        <f>IF(E$13&lt;=$D$6,$B17,"")</f>
        <v>26</v>
      </c>
      <c r="F17" t="s" s="59">
        <f>IF(F$13&lt;=$D$6,$B17,"")</f>
      </c>
      <c r="G17" t="s" s="59">
        <f>IF(G$13&lt;=$D$6,$B17,"")</f>
      </c>
      <c r="H17" t="s" s="59">
        <f>IF(H$13&lt;=$D$6,$B17,"")</f>
      </c>
      <c r="I17" t="s" s="59">
        <f>IF(I$13&lt;=$D$6,$B17,"")</f>
      </c>
      <c r="J17" t="s" s="59">
        <f>IF(J$13&lt;=$D$6,$B17,"")</f>
      </c>
      <c r="K17" t="s" s="59">
        <f>IF(K$13&lt;=$D$6,$B17,"")</f>
      </c>
      <c r="L17" t="s" s="59">
        <f>IF(L$13&lt;=$D$6,$B17,"")</f>
      </c>
      <c r="M17" t="s" s="60">
        <f>IF(M$13&lt;=$D$6,$B17,"")</f>
      </c>
      <c r="N17" t="s" s="58">
        <f>IF(_xlfn.IFERROR(FIND("C12",$D$3),0)&gt;0,70,120)&amp;" μL"</f>
        <v>19</v>
      </c>
      <c r="O17" s="4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ht="24.95" customHeight="1">
      <c r="A18" t="s" s="62">
        <v>27</v>
      </c>
      <c r="B18" t="s" s="59">
        <v>28</v>
      </c>
      <c r="C18" t="s" s="59">
        <f>IF(C$13&lt;=$D$6,$B18,"")</f>
        <v>28</v>
      </c>
      <c r="D18" t="s" s="59">
        <f>IF(D$13&lt;=$D$6,$B18,"")</f>
        <v>28</v>
      </c>
      <c r="E18" t="s" s="59">
        <f>IF(E$13&lt;=$D$6,$B18,"")</f>
        <v>28</v>
      </c>
      <c r="F18" t="s" s="59">
        <f>IF(F$13&lt;=$D$6,$B18,"")</f>
      </c>
      <c r="G18" t="s" s="59">
        <f>IF(G$13&lt;=$D$6,$B18,"")</f>
      </c>
      <c r="H18" t="s" s="59">
        <f>IF(H$13&lt;=$D$6,$B18,"")</f>
      </c>
      <c r="I18" t="s" s="59">
        <f>IF(I$13&lt;=$D$6,$B18,"")</f>
      </c>
      <c r="J18" t="s" s="59">
        <f>IF(J$13&lt;=$D$6,$B18,"")</f>
      </c>
      <c r="K18" t="s" s="59">
        <f>IF(K$13&lt;=$D$6,$B18,"")</f>
      </c>
      <c r="L18" t="s" s="59">
        <f>IF(L$13&lt;=$D$6,$B18,"")</f>
      </c>
      <c r="M18" t="s" s="60">
        <f>IF(M$13&lt;=$D$6,$B18,"")</f>
      </c>
      <c r="N18" t="s" s="61">
        <f>IF(D$5="Yes",230,120)&amp;" μL"</f>
        <v>24</v>
      </c>
      <c r="O18" s="48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ht="24.95" customHeight="1">
      <c r="A19" t="s" s="63">
        <v>29</v>
      </c>
      <c r="B19" t="s" s="59">
        <v>30</v>
      </c>
      <c r="C19" t="s" s="59">
        <f>IF(C$13&lt;=$D$6,$B19,"")</f>
        <v>30</v>
      </c>
      <c r="D19" t="s" s="59">
        <f>IF(D$13&lt;=$D$6,$B19,"")</f>
        <v>30</v>
      </c>
      <c r="E19" t="s" s="59">
        <f>IF(E$13&lt;=$D$6,$B19,"")</f>
        <v>30</v>
      </c>
      <c r="F19" t="s" s="59">
        <f>IF(F$13&lt;=$D$6,$B19,"")</f>
      </c>
      <c r="G19" t="s" s="59">
        <f>IF(G$13&lt;=$D$6,$B19,"")</f>
      </c>
      <c r="H19" t="s" s="59">
        <f>IF(H$13&lt;=$D$6,$B19,"")</f>
      </c>
      <c r="I19" t="s" s="59">
        <f>IF(I$13&lt;=$D$6,$B19,"")</f>
      </c>
      <c r="J19" t="s" s="59">
        <f>IF(J$13&lt;=$D$6,$B19,"")</f>
      </c>
      <c r="K19" t="s" s="59">
        <f>IF(K$13&lt;=$D$6,$B19,"")</f>
      </c>
      <c r="L19" t="s" s="59">
        <f>IF(L$13&lt;=$D$6,$B19,"")</f>
      </c>
      <c r="M19" t="s" s="60">
        <f>IF(M$13&lt;=$D$6,$B19,"")</f>
      </c>
      <c r="N19" t="s" s="61">
        <f>IF(D$5="Yes",230,120)&amp;" μL"</f>
        <v>24</v>
      </c>
      <c r="O19" s="48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ht="24.95" customHeight="1">
      <c r="A20" t="s" s="63">
        <v>31</v>
      </c>
      <c r="B20" t="s" s="59">
        <v>32</v>
      </c>
      <c r="C20" t="s" s="59">
        <f>IF(C$13&lt;=$D$6,$B20,"")</f>
        <v>32</v>
      </c>
      <c r="D20" t="s" s="59">
        <f>IF(D$13&lt;=$D$6,$B20,"")</f>
        <v>32</v>
      </c>
      <c r="E20" t="s" s="59">
        <f>IF(E$13&lt;=$D$6,$B20,"")</f>
        <v>32</v>
      </c>
      <c r="F20" t="s" s="59">
        <f>IF(F$13&lt;=$D$6,$B20,"")</f>
      </c>
      <c r="G20" t="s" s="59">
        <f>IF(G$13&lt;=$D$6,$B20,"")</f>
      </c>
      <c r="H20" t="s" s="59">
        <f>IF(H$13&lt;=$D$6,$B20,"")</f>
      </c>
      <c r="I20" t="s" s="59">
        <f>IF(I$13&lt;=$D$6,$B20,"")</f>
      </c>
      <c r="J20" t="s" s="59">
        <f>IF(J$13&lt;=$D$6,$B20,"")</f>
      </c>
      <c r="K20" t="s" s="59">
        <f>IF(K$13&lt;=$D$6,$B20,"")</f>
      </c>
      <c r="L20" t="s" s="59">
        <f>IF(L$13&lt;=$D$6,$B20,"")</f>
      </c>
      <c r="M20" t="s" s="60">
        <f>IF(M$13&lt;=$D$6,$B20,"")</f>
      </c>
      <c r="N20" t="s" s="58">
        <f>IF(_xlfn.IFERROR(FIND("C12",$D$3),0)&gt;0,70,120)&amp;" μL"</f>
        <v>19</v>
      </c>
      <c r="O20" s="48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ht="24.95" customHeight="1">
      <c r="A21" t="s" s="64">
        <v>33</v>
      </c>
      <c r="B21" s="65"/>
      <c r="C21" s="66"/>
      <c r="D21" s="65"/>
      <c r="E21" s="66"/>
      <c r="F21" s="65"/>
      <c r="G21" s="66"/>
      <c r="H21" s="66"/>
      <c r="I21" s="66"/>
      <c r="J21" s="66"/>
      <c r="K21" s="66"/>
      <c r="L21" s="66"/>
      <c r="M21" s="67"/>
      <c r="N21" s="68"/>
      <c r="O21" s="48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ht="25.95" customHeight="1">
      <c r="A22" s="69"/>
      <c r="B22" s="70"/>
      <c r="C22" s="70"/>
      <c r="D22" s="70"/>
      <c r="E22" s="70"/>
      <c r="F22" s="71"/>
      <c r="G22" s="71"/>
      <c r="H22" s="72"/>
      <c r="I22" s="73"/>
      <c r="J22" s="74"/>
      <c r="K22" s="74"/>
      <c r="L22" s="74"/>
      <c r="M22" s="74"/>
      <c r="N22" s="75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ht="66.1" customHeight="1">
      <c r="A23" t="s" s="76">
        <v>34</v>
      </c>
      <c r="B23" s="77">
        <v>3</v>
      </c>
      <c r="C23" t="s" s="78">
        <f>IF(D2="Yes","Assemble Flow Cells Dry","")</f>
        <v>35</v>
      </c>
      <c r="D23" s="79"/>
      <c r="E23" s="80"/>
      <c r="F23" s="81"/>
      <c r="G23" s="24"/>
      <c r="H23" s="24"/>
      <c r="I23" s="2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ht="21" customHeight="1">
      <c r="A24" s="82"/>
      <c r="B24" s="83">
        <v>1</v>
      </c>
      <c r="C24" s="84">
        <v>2</v>
      </c>
      <c r="D24" s="85">
        <v>3</v>
      </c>
      <c r="E24" s="86">
        <v>4</v>
      </c>
      <c r="F24" s="8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ht="36.95" customHeight="1">
      <c r="A25" t="s" s="88">
        <v>36</v>
      </c>
      <c r="B25" t="s" s="89">
        <f>IF(B$24&lt;=$D$6,"Sample 1","")</f>
        <v>37</v>
      </c>
      <c r="C25" t="s" s="90">
        <f>IF(C$24&lt;=$D$6,"Sample 2","")</f>
        <v>38</v>
      </c>
      <c r="D25" t="s" s="90">
        <f>IF(D$24&lt;=$D$6,"Sample 3","")</f>
        <v>39</v>
      </c>
      <c r="E25" t="s" s="91">
        <f>IF(E$24&lt;=$D$6,"Sample 4","")</f>
        <v>40</v>
      </c>
      <c r="F25" s="8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ht="32.1" customHeight="1">
      <c r="A26" t="s" s="88">
        <v>20</v>
      </c>
      <c r="B26" t="s" s="92">
        <f>IF((B$24+4)&lt;=$D$6,"Sample 5","")</f>
      </c>
      <c r="C26" t="s" s="93">
        <f>IF((C$24+4)&lt;=$D$6,"Sample 6","")</f>
      </c>
      <c r="D26" t="s" s="93">
        <f>IF((D$24+4)&lt;=$D$6,"Sample 7","")</f>
      </c>
      <c r="E26" t="s" s="94">
        <f>IF((E$24+4)&lt;=$D$6,"Sample 8","")</f>
      </c>
      <c r="F26" s="8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ht="29.1" customHeight="1">
      <c r="A27" t="s" s="95">
        <v>22</v>
      </c>
      <c r="B27" t="s" s="96">
        <f>IF((B$24+8)&lt;=$D$6,"Sample 9","")</f>
      </c>
      <c r="C27" t="s" s="97">
        <f>IF((C$24+8)&lt;=$D$6,"Sample 10","")</f>
      </c>
      <c r="D27" t="s" s="97">
        <f>IF((D$24+8)&lt;=$D$6,"Sample 11","")</f>
      </c>
      <c r="E27" t="s" s="98">
        <f>IF((E$24+8)&lt;=$D$6,"Sample 12","")</f>
      </c>
      <c r="F27" s="8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ht="26.15" customHeight="1">
      <c r="A28" s="99"/>
      <c r="B28" s="100"/>
      <c r="C28" s="100"/>
      <c r="D28" s="100"/>
      <c r="E28" s="100"/>
      <c r="F28" s="101"/>
      <c r="G28" s="37"/>
      <c r="H28" s="37"/>
      <c r="I28" s="37"/>
      <c r="J28" s="37"/>
      <c r="K28" s="37"/>
      <c r="L28" s="37"/>
      <c r="M28" s="37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ht="24.8" customHeight="1">
      <c r="A29" t="s" s="102">
        <v>41</v>
      </c>
      <c r="B29" t="s" s="103">
        <v>14</v>
      </c>
      <c r="C29" t="s" s="104">
        <v>42</v>
      </c>
      <c r="D29" s="105"/>
      <c r="E29" s="106"/>
      <c r="F29" s="106"/>
      <c r="G29" s="106"/>
      <c r="H29" s="106"/>
      <c r="I29" s="106"/>
      <c r="J29" s="106"/>
      <c r="K29" s="106"/>
      <c r="L29" s="106"/>
      <c r="M29" s="107"/>
      <c r="N29" s="108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ht="26.1" customHeight="1">
      <c r="A30" s="109"/>
      <c r="B30" s="110">
        <v>1</v>
      </c>
      <c r="C30" s="111">
        <v>2</v>
      </c>
      <c r="D30" s="111">
        <v>3</v>
      </c>
      <c r="E30" s="111">
        <v>4</v>
      </c>
      <c r="F30" s="111">
        <v>5</v>
      </c>
      <c r="G30" s="111">
        <v>6</v>
      </c>
      <c r="H30" s="112">
        <v>7</v>
      </c>
      <c r="I30" s="112">
        <v>8</v>
      </c>
      <c r="J30" s="112">
        <v>9</v>
      </c>
      <c r="K30" s="112">
        <v>10</v>
      </c>
      <c r="L30" s="113">
        <v>11</v>
      </c>
      <c r="M30" s="114">
        <v>12</v>
      </c>
      <c r="N30" s="32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ht="48" customHeight="1">
      <c r="A31" t="s" s="115">
        <v>43</v>
      </c>
      <c r="B31" t="s" s="116">
        <f>IF(D2="Yes","Dewax","")</f>
        <v>44</v>
      </c>
      <c r="C31" t="s" s="116">
        <f>IF($D2="Yes","100% EtOH","")</f>
        <v>45</v>
      </c>
      <c r="D31" t="s" s="116">
        <f>IF($D2="Yes","95% EtOH","")</f>
        <v>46</v>
      </c>
      <c r="E31" t="s" s="116">
        <f>IF($D2="Yes","70% EtOH","")</f>
        <v>47</v>
      </c>
      <c r="F31" t="s" s="116">
        <v>48</v>
      </c>
      <c r="G31" t="s" s="116">
        <f>IF(AND($D3="Yes",$D8="ER1"),"ER1","X")</f>
        <v>49</v>
      </c>
      <c r="H31" t="s" s="116">
        <f>IF(AND($D3="Yes",$D8="ER2"),"ER2","X")</f>
        <v>10</v>
      </c>
      <c r="I31" t="s" s="116">
        <f>IF($D3="Yes","Water","X")</f>
        <v>50</v>
      </c>
      <c r="J31" s="117"/>
      <c r="K31" s="118"/>
      <c r="L31" t="s" s="116">
        <f>IF($D4="Yes","TBST","X")</f>
        <v>51</v>
      </c>
      <c r="M31" t="s" s="116">
        <v>52</v>
      </c>
      <c r="N31" s="32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ht="18.75" customHeight="1">
      <c r="A32" t="s" s="119">
        <v>53</v>
      </c>
      <c r="B32" t="s" s="120">
        <f>(((D6*3*$D$7)/1000)+3)&amp;"mL"</f>
        <v>54</v>
      </c>
      <c r="C32" t="s" s="120">
        <f>((D6*3*$D$7)/1000)+3&amp;" mL"</f>
        <v>55</v>
      </c>
      <c r="D32" t="s" s="120">
        <f>((2*D6*$D$7)/1000)+3&amp;" mL"</f>
        <v>56</v>
      </c>
      <c r="E32" t="s" s="120">
        <f>((2*E4*$D$7)/1000)+3&amp;" mL"</f>
        <v>57</v>
      </c>
      <c r="F32" t="s" s="120">
        <f>((12*D6*$D$7)/1000)+3&amp;" mL"</f>
        <v>58</v>
      </c>
      <c r="G32" t="s" s="120">
        <f>IF(G31="X"," ",((3*D6*$D$7)/1000)+3&amp;" mL")</f>
        <v>59</v>
      </c>
      <c r="H32" t="s" s="120">
        <f>IF(H31="X"," ",((3*D6*$D$7)/1000)+3&amp;" mL")</f>
        <v>55</v>
      </c>
      <c r="I32" t="s" s="120">
        <f>IF(H31="X"," ",((D6*$D$7)/1000)+3&amp;" mL")</f>
        <v>60</v>
      </c>
      <c r="J32" s="121"/>
      <c r="K32" s="122"/>
      <c r="L32" t="s" s="120">
        <f>IF(L31="X"," ",((21*D6*$D$7)/1000)+1&amp;" mL")</f>
        <v>61</v>
      </c>
      <c r="M32" t="s" s="120">
        <f>IF(L31="X"," ",((2*D6*$D$7)/1000)+1&amp;" mL")</f>
        <v>62</v>
      </c>
      <c r="N32" s="32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ht="18" customHeight="1">
      <c r="A33" s="123"/>
      <c r="B33" s="30"/>
      <c r="C33" s="124"/>
      <c r="D33" s="124"/>
      <c r="E33" s="124"/>
      <c r="F33" s="30"/>
      <c r="G33" s="30"/>
      <c r="H33" s="30"/>
      <c r="I33" s="30"/>
      <c r="J33" s="30"/>
      <c r="K33" s="30"/>
      <c r="L33" s="30"/>
      <c r="M33" s="30"/>
      <c r="N33" s="14"/>
      <c r="O33" s="14"/>
      <c r="P33" s="14"/>
      <c r="Q33" s="125"/>
      <c r="R33" s="126"/>
      <c r="S33" s="126"/>
      <c r="T33" s="126"/>
      <c r="U33" s="126"/>
      <c r="V33" s="127"/>
      <c r="W33" s="14"/>
      <c r="X33" s="14"/>
      <c r="Y33" s="14"/>
      <c r="Z33" s="15"/>
    </row>
    <row r="34" ht="39.95" customHeight="1">
      <c r="A34" t="s" s="128">
        <v>63</v>
      </c>
      <c r="B34" s="129">
        <v>9</v>
      </c>
      <c r="C34" t="s" s="130">
        <v>64</v>
      </c>
      <c r="D34" s="131"/>
      <c r="E34" s="132"/>
      <c r="F34" s="32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24"/>
      <c r="R34" s="24"/>
      <c r="S34" s="24"/>
      <c r="T34" s="133"/>
      <c r="U34" s="134"/>
      <c r="V34" s="127"/>
      <c r="W34" s="14"/>
      <c r="X34" s="14"/>
      <c r="Y34" s="14"/>
      <c r="Z34" s="15"/>
    </row>
    <row r="35" ht="17.1" customHeight="1">
      <c r="A35" s="135"/>
      <c r="B35" s="136"/>
      <c r="C35" s="137"/>
      <c r="D35" s="137"/>
      <c r="E35" s="137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38"/>
      <c r="U35" s="134"/>
      <c r="V35" s="127"/>
      <c r="W35" s="14"/>
      <c r="X35" s="14"/>
      <c r="Y35" s="14"/>
      <c r="Z35" s="15"/>
    </row>
    <row r="36" ht="15.75" customHeight="1">
      <c r="A36" s="139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38"/>
      <c r="U36" s="134"/>
      <c r="V36" s="127"/>
      <c r="W36" s="14"/>
      <c r="X36" s="14"/>
      <c r="Y36" s="14"/>
      <c r="Z36" s="15"/>
    </row>
    <row r="37" ht="12.75" customHeight="1">
      <c r="A37" s="139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38"/>
      <c r="U37" s="134"/>
      <c r="V37" s="127"/>
      <c r="W37" s="14"/>
      <c r="X37" s="14"/>
      <c r="Y37" s="14"/>
      <c r="Z37" s="15"/>
    </row>
    <row r="38" ht="12.75" customHeight="1">
      <c r="A38" s="139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38"/>
      <c r="U38" s="134"/>
      <c r="V38" s="127"/>
      <c r="W38" s="14"/>
      <c r="X38" s="14"/>
      <c r="Y38" s="14"/>
      <c r="Z38" s="15"/>
    </row>
    <row r="39" ht="30.95" customHeight="1">
      <c r="A39" s="139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38"/>
      <c r="U39" s="134"/>
      <c r="V39" s="127"/>
      <c r="W39" s="14"/>
      <c r="X39" s="14"/>
      <c r="Y39" s="14"/>
      <c r="Z39" s="15"/>
    </row>
    <row r="40" ht="33" customHeight="1">
      <c r="A40" s="139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38"/>
      <c r="U40" s="134"/>
      <c r="V40" s="127"/>
      <c r="W40" s="14"/>
      <c r="X40" s="14"/>
      <c r="Y40" s="14"/>
      <c r="Z40" s="15"/>
    </row>
    <row r="41" ht="20.1" customHeight="1">
      <c r="A41" s="139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38"/>
      <c r="U41" s="134"/>
      <c r="V41" s="127"/>
      <c r="W41" s="14"/>
      <c r="X41" s="14"/>
      <c r="Y41" s="14"/>
      <c r="Z41" s="15"/>
    </row>
    <row r="42" ht="20.1" customHeight="1">
      <c r="A42" s="139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38"/>
      <c r="U42" s="134"/>
      <c r="V42" s="127"/>
      <c r="W42" s="14"/>
      <c r="X42" s="14"/>
      <c r="Y42" s="14"/>
      <c r="Z42" s="15"/>
    </row>
    <row r="43" ht="20.1" customHeight="1">
      <c r="A43" s="139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38"/>
      <c r="U43" s="134"/>
      <c r="V43" s="127"/>
      <c r="W43" s="14"/>
      <c r="X43" s="14"/>
      <c r="Y43" s="14"/>
      <c r="Z43" s="15"/>
    </row>
    <row r="44" ht="20.1" customHeight="1">
      <c r="A44" s="139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24"/>
      <c r="V44" s="14"/>
      <c r="W44" s="14"/>
      <c r="X44" s="14"/>
      <c r="Y44" s="14"/>
      <c r="Z44" s="15"/>
    </row>
    <row r="45" ht="20.1" customHeight="1">
      <c r="A45" s="139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ht="20.1" customHeight="1">
      <c r="A46" s="139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ht="21" customHeight="1">
      <c r="A47" s="139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ht="21" customHeight="1">
      <c r="A48" s="139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ht="33.95" customHeight="1">
      <c r="A49" s="139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ht="12.75" customHeight="1">
      <c r="A50" s="139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ht="12.75" customHeight="1">
      <c r="A51" s="139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ht="29.1" customHeight="1">
      <c r="A52" s="139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ht="23.1" customHeight="1">
      <c r="A53" s="139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ht="15.75" customHeight="1">
      <c r="A54" s="139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ht="27" customHeight="1">
      <c r="A55" s="139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ht="30" customHeight="1">
      <c r="A56" s="139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ht="15.75" customHeight="1">
      <c r="A57" s="139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ht="15.75" customHeight="1">
      <c r="A58" s="139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ht="15.75" customHeight="1">
      <c r="A59" s="139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ht="15.75" customHeight="1">
      <c r="A60" s="139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ht="15.75" customHeight="1">
      <c r="A61" s="139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ht="15.75" customHeight="1">
      <c r="A62" s="139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ht="15.75" customHeight="1">
      <c r="A63" s="139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ht="15.75" customHeight="1">
      <c r="A64" s="139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ht="15.75" customHeight="1">
      <c r="A65" s="139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ht="15.75" customHeight="1">
      <c r="A66" s="139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ht="45.95" customHeight="1">
      <c r="A67" s="139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ht="15.75" customHeight="1">
      <c r="A68" s="140"/>
      <c r="B68" s="141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ht="15.75" customHeight="1">
      <c r="A69" s="140"/>
      <c r="B69" s="141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ht="15.75" customHeight="1">
      <c r="A70" s="140"/>
      <c r="B70" s="141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ht="15.75" customHeight="1">
      <c r="A71" s="140"/>
      <c r="B71" s="141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ht="15.75" customHeight="1">
      <c r="A72" s="140"/>
      <c r="B72" s="141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ht="15.75" customHeight="1">
      <c r="A73" s="140"/>
      <c r="B73" s="141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ht="15.75" customHeight="1">
      <c r="A74" s="140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ht="15.75" customHeight="1">
      <c r="A75" s="140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ht="15.75" customHeight="1">
      <c r="A76" s="140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ht="15.75" customHeight="1">
      <c r="A77" s="140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ht="15.75" customHeight="1">
      <c r="A78" s="140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ht="15.75" customHeight="1">
      <c r="A79" s="14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ht="15.75" customHeight="1">
      <c r="A80" s="14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ht="15.75" customHeight="1">
      <c r="A81" s="14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ht="15.75" customHeight="1">
      <c r="A82" s="14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ht="15.75" customHeight="1">
      <c r="A83" s="14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ht="15.75" customHeight="1">
      <c r="A84" s="14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ht="15.75" customHeight="1">
      <c r="A85" s="14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ht="15.75" customHeight="1">
      <c r="A86" s="14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ht="15.75" customHeight="1">
      <c r="A87" s="14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ht="15.75" customHeight="1">
      <c r="A88" s="14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ht="15.75" customHeight="1">
      <c r="A89" s="14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ht="15.75" customHeight="1">
      <c r="A90" s="14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ht="15.75" customHeight="1">
      <c r="A91" s="14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ht="15.75" customHeight="1">
      <c r="A92" s="14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ht="15.75" customHeight="1">
      <c r="A93" s="14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ht="15.75" customHeight="1">
      <c r="A94" s="14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ht="15.75" customHeight="1">
      <c r="A95" s="14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ht="15.75" customHeight="1">
      <c r="A96" s="14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ht="15.75" customHeight="1">
      <c r="A97" s="14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ht="15.75" customHeight="1">
      <c r="A98" s="14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ht="15.75" customHeight="1">
      <c r="A99" s="14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ht="15.75" customHeight="1">
      <c r="A100" s="14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ht="15.75" customHeight="1">
      <c r="A101" s="14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ht="15.75" customHeight="1">
      <c r="A102" s="14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ht="15.75" customHeight="1">
      <c r="A103" s="14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ht="15.75" customHeight="1">
      <c r="A104" s="14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ht="15.75" customHeight="1">
      <c r="A105" s="14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ht="15.75" customHeight="1">
      <c r="A106" s="140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ht="15.75" customHeight="1">
      <c r="A107" s="140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ht="15.75" customHeight="1">
      <c r="A108" s="14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ht="15.75" customHeight="1">
      <c r="A109" s="14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ht="15.75" customHeight="1">
      <c r="A110" s="14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ht="15.75" customHeight="1">
      <c r="A111" s="14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ht="15.75" customHeight="1">
      <c r="A112" s="14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ht="15.75" customHeight="1">
      <c r="A113" s="14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ht="15.75" customHeight="1">
      <c r="A114" s="140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ht="15.75" customHeight="1">
      <c r="A115" s="140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ht="15.75" customHeight="1">
      <c r="A116" s="140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ht="15.75" customHeight="1">
      <c r="A117" s="14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ht="15.75" customHeight="1">
      <c r="A118" s="140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ht="15.75" customHeight="1">
      <c r="A119" s="140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ht="15.75" customHeight="1">
      <c r="A120" s="140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ht="15.75" customHeight="1">
      <c r="A121" s="140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ht="15.75" customHeight="1">
      <c r="A122" s="140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ht="15.75" customHeight="1">
      <c r="A123" s="140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ht="15.75" customHeight="1">
      <c r="A124" s="140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ht="15.75" customHeight="1">
      <c r="A125" s="140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ht="15.75" customHeight="1">
      <c r="A126" s="140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ht="15.75" customHeight="1">
      <c r="A127" s="140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ht="15.75" customHeight="1">
      <c r="A128" s="140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ht="15.75" customHeight="1">
      <c r="A129" s="140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ht="15.75" customHeight="1">
      <c r="A130" s="140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ht="15.75" customHeight="1">
      <c r="A131" s="140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ht="15.75" customHeight="1">
      <c r="A132" s="140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ht="15.75" customHeight="1">
      <c r="A133" s="140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ht="15.75" customHeight="1">
      <c r="A134" s="140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ht="15.75" customHeight="1">
      <c r="A135" s="140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ht="15.75" customHeight="1">
      <c r="A136" s="140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ht="15.75" customHeight="1">
      <c r="A137" s="140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ht="15.75" customHeight="1">
      <c r="A138" s="140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ht="15.75" customHeight="1">
      <c r="A139" s="140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ht="15.75" customHeight="1">
      <c r="A140" s="140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ht="15.75" customHeight="1">
      <c r="A141" s="140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ht="15.75" customHeight="1">
      <c r="A142" s="140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ht="15.75" customHeight="1">
      <c r="A143" s="140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ht="15.75" customHeight="1">
      <c r="A144" s="140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ht="15.75" customHeight="1">
      <c r="A145" s="140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ht="15.75" customHeight="1">
      <c r="A146" s="140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ht="15.75" customHeight="1">
      <c r="A147" s="140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ht="15.75" customHeight="1">
      <c r="A148" s="140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ht="15.75" customHeight="1">
      <c r="A149" s="140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ht="15.75" customHeight="1">
      <c r="A150" s="140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ht="15.75" customHeight="1">
      <c r="A151" s="140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ht="15.75" customHeight="1">
      <c r="A152" s="140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ht="15.75" customHeight="1">
      <c r="A153" s="140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ht="15.75" customHeight="1">
      <c r="A154" s="140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ht="15.75" customHeight="1">
      <c r="A155" s="14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ht="15.75" customHeight="1">
      <c r="A156" s="14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ht="15.75" customHeight="1">
      <c r="A157" s="140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ht="15.75" customHeight="1">
      <c r="A158" s="140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ht="15.75" customHeight="1">
      <c r="A159" s="140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ht="15.75" customHeight="1">
      <c r="A160" s="140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ht="15.75" customHeight="1">
      <c r="A161" s="140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ht="15.75" customHeight="1">
      <c r="A162" s="140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ht="15.75" customHeight="1">
      <c r="A163" s="140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ht="15.75" customHeight="1">
      <c r="A164" s="140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ht="15.75" customHeight="1">
      <c r="A165" s="140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ht="15.75" customHeight="1">
      <c r="A166" s="140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ht="15.75" customHeight="1">
      <c r="A167" s="140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ht="15.75" customHeight="1">
      <c r="A168" s="140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ht="15.75" customHeight="1">
      <c r="A169" s="140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ht="15.75" customHeight="1">
      <c r="A170" s="14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ht="15.75" customHeight="1">
      <c r="A171" s="140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ht="15.75" customHeight="1">
      <c r="A172" s="140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ht="15.75" customHeight="1">
      <c r="A173" s="140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ht="15.75" customHeight="1">
      <c r="A174" s="140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ht="15.75" customHeight="1">
      <c r="A175" s="140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ht="15.75" customHeight="1">
      <c r="A176" s="140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ht="15.75" customHeight="1">
      <c r="A177" s="140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ht="15.75" customHeight="1">
      <c r="A178" s="140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ht="15.75" customHeight="1">
      <c r="A179" s="140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ht="15.75" customHeight="1">
      <c r="A180" s="140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ht="15.75" customHeight="1">
      <c r="A181" s="140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ht="15.75" customHeight="1">
      <c r="A182" s="140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ht="15.75" customHeight="1">
      <c r="A183" s="140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ht="15.75" customHeight="1">
      <c r="A184" s="140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ht="15.75" customHeight="1">
      <c r="A185" s="140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ht="15.75" customHeight="1">
      <c r="A186" s="140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ht="15.75" customHeight="1">
      <c r="A187" s="140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ht="15.75" customHeight="1">
      <c r="A188" s="140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ht="15.75" customHeight="1">
      <c r="A189" s="140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ht="15.75" customHeight="1">
      <c r="A190" s="140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ht="15.75" customHeight="1">
      <c r="A191" s="140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ht="15.75" customHeight="1">
      <c r="A192" s="140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ht="15.75" customHeight="1">
      <c r="A193" s="140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ht="15.75" customHeight="1">
      <c r="A194" s="140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ht="15.75" customHeight="1">
      <c r="A195" s="140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ht="15.75" customHeight="1">
      <c r="A196" s="140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ht="15.75" customHeight="1">
      <c r="A197" s="140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ht="15.75" customHeight="1">
      <c r="A198" s="140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ht="15.75" customHeight="1">
      <c r="A199" s="140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ht="15.75" customHeight="1">
      <c r="A200" s="140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ht="15.75" customHeight="1">
      <c r="A201" s="140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ht="15.75" customHeight="1">
      <c r="A202" s="140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ht="15.75" customHeight="1">
      <c r="A203" s="140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ht="15.75" customHeight="1">
      <c r="A204" s="140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ht="15.75" customHeight="1">
      <c r="A205" s="140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ht="15.75" customHeight="1">
      <c r="A206" s="140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ht="15.75" customHeight="1">
      <c r="A207" s="140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ht="15.75" customHeight="1">
      <c r="A208" s="140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ht="15.75" customHeight="1">
      <c r="A209" s="140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ht="15.75" customHeight="1">
      <c r="A210" s="140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ht="15.75" customHeight="1">
      <c r="A211" s="140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ht="15.75" customHeight="1">
      <c r="A212" s="140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ht="15.75" customHeight="1">
      <c r="A213" s="140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ht="15.75" customHeight="1">
      <c r="A214" s="140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ht="15.75" customHeight="1">
      <c r="A215" s="140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ht="15.75" customHeight="1">
      <c r="A216" s="140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ht="15.75" customHeight="1">
      <c r="A217" s="140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ht="15.75" customHeight="1">
      <c r="A218" s="140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ht="15.75" customHeight="1">
      <c r="A219" s="140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ht="15.75" customHeight="1">
      <c r="A220" s="140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ht="15.75" customHeight="1">
      <c r="A221" s="140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ht="15.75" customHeight="1">
      <c r="A222" s="140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ht="15.75" customHeight="1">
      <c r="A223" s="140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ht="15.75" customHeight="1">
      <c r="A224" s="140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ht="15.75" customHeight="1">
      <c r="A225" s="140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ht="15.75" customHeight="1">
      <c r="A226" s="140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ht="15.75" customHeight="1">
      <c r="A227" s="140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ht="15.75" customHeight="1">
      <c r="A228" s="140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ht="15.75" customHeight="1">
      <c r="A229" s="140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ht="15.75" customHeight="1">
      <c r="A230" s="140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ht="15.75" customHeight="1">
      <c r="A231" s="140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ht="15.75" customHeight="1">
      <c r="A232" s="140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ht="15.75" customHeight="1">
      <c r="A233" s="140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ht="15.75" customHeight="1">
      <c r="A234" s="140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ht="15.75" customHeight="1">
      <c r="A235" s="140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ht="15.75" customHeight="1">
      <c r="A236" s="140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ht="15.75" customHeight="1">
      <c r="A237" s="140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ht="15.75" customHeight="1">
      <c r="A238" s="140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ht="15.75" customHeight="1">
      <c r="A239" s="140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ht="15.75" customHeight="1">
      <c r="A240" s="140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ht="15.75" customHeight="1">
      <c r="A241" s="140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ht="15.75" customHeight="1">
      <c r="A242" s="140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ht="15.75" customHeight="1">
      <c r="A243" s="140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ht="15.75" customHeight="1">
      <c r="A244" s="140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ht="15.75" customHeight="1">
      <c r="A245" s="140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ht="15.75" customHeight="1">
      <c r="A246" s="140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ht="15.75" customHeight="1">
      <c r="A247" s="140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ht="15.75" customHeight="1">
      <c r="A248" s="140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ht="15.75" customHeight="1">
      <c r="A249" s="140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ht="15.75" customHeight="1">
      <c r="A250" s="140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ht="15.75" customHeight="1">
      <c r="A251" s="140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ht="15.75" customHeight="1">
      <c r="A252" s="140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ht="15.75" customHeight="1">
      <c r="A253" s="140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ht="15.75" customHeight="1">
      <c r="A254" s="140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ht="15.75" customHeight="1">
      <c r="A255" s="140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ht="15.75" customHeight="1">
      <c r="A256" s="140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ht="15.75" customHeight="1">
      <c r="A257" s="140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ht="15.75" customHeight="1">
      <c r="A258" s="140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ht="15.75" customHeight="1">
      <c r="A259" s="140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ht="15.75" customHeight="1">
      <c r="A260" s="140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ht="15.75" customHeight="1">
      <c r="A261" s="140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ht="15.75" customHeight="1">
      <c r="A262" s="140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ht="15.75" customHeight="1">
      <c r="A263" s="140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ht="15.75" customHeight="1">
      <c r="A264" s="140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ht="15.75" customHeight="1">
      <c r="A265" s="140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ht="15.75" customHeight="1">
      <c r="A266" s="140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ht="15.75" customHeight="1">
      <c r="A267" s="140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ht="15.75" customHeight="1">
      <c r="A268" s="140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ht="15.75" customHeight="1">
      <c r="A269" s="140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ht="15.75" customHeight="1">
      <c r="A270" s="140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ht="15.75" customHeight="1">
      <c r="A271" s="140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ht="15.75" customHeight="1">
      <c r="A272" s="140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ht="15.75" customHeight="1">
      <c r="A273" s="140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ht="15.75" customHeight="1">
      <c r="A274" s="140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ht="15.75" customHeight="1">
      <c r="A275" s="140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ht="15.75" customHeight="1">
      <c r="A276" s="140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ht="15.75" customHeight="1">
      <c r="A277" s="140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ht="15.75" customHeight="1">
      <c r="A278" s="140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ht="15.75" customHeight="1">
      <c r="A279" s="140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ht="15.75" customHeight="1">
      <c r="A280" s="140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ht="15.75" customHeight="1">
      <c r="A281" s="140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ht="15.75" customHeight="1">
      <c r="A282" s="140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ht="15.75" customHeight="1">
      <c r="A283" s="140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ht="15.75" customHeight="1">
      <c r="A284" s="140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ht="15.75" customHeight="1">
      <c r="A285" s="140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ht="15.75" customHeight="1">
      <c r="A286" s="140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ht="15.75" customHeight="1">
      <c r="A287" s="140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ht="15.75" customHeight="1">
      <c r="A288" s="140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ht="15.75" customHeight="1">
      <c r="A289" s="140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ht="15.75" customHeight="1">
      <c r="A290" s="140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ht="15.75" customHeight="1">
      <c r="A291" s="140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ht="15.75" customHeight="1">
      <c r="A292" s="140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ht="15.75" customHeight="1">
      <c r="A293" s="140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ht="15.75" customHeight="1">
      <c r="A294" s="140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ht="15.75" customHeight="1">
      <c r="A295" s="140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ht="15.75" customHeight="1">
      <c r="A296" s="140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ht="15.75" customHeight="1">
      <c r="A297" s="140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ht="15.75" customHeight="1">
      <c r="A298" s="140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ht="15.75" customHeight="1">
      <c r="A299" s="140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ht="15.75" customHeight="1">
      <c r="A300" s="140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ht="15.75" customHeight="1">
      <c r="A301" s="140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ht="15.75" customHeight="1">
      <c r="A302" s="140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ht="15.75" customHeight="1">
      <c r="A303" s="140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ht="15.75" customHeight="1">
      <c r="A304" s="140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ht="15.75" customHeight="1">
      <c r="A305" s="140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ht="15.75" customHeight="1">
      <c r="A306" s="140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ht="15.75" customHeight="1">
      <c r="A307" s="140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ht="15.75" customHeight="1">
      <c r="A308" s="140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ht="15.75" customHeight="1">
      <c r="A309" s="140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ht="15.75" customHeight="1">
      <c r="A310" s="140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ht="15.75" customHeight="1">
      <c r="A311" s="140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ht="15.75" customHeight="1">
      <c r="A312" s="140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ht="15.75" customHeight="1">
      <c r="A313" s="140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ht="15.75" customHeight="1">
      <c r="A314" s="140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ht="15.75" customHeight="1">
      <c r="A315" s="140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ht="15.75" customHeight="1">
      <c r="A316" s="140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ht="15.75" customHeight="1">
      <c r="A317" s="140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ht="15.75" customHeight="1">
      <c r="A318" s="140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ht="15.75" customHeight="1">
      <c r="A319" s="140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ht="15.75" customHeight="1">
      <c r="A320" s="140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ht="15.75" customHeight="1">
      <c r="A321" s="140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ht="15.75" customHeight="1">
      <c r="A322" s="140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ht="15.75" customHeight="1">
      <c r="A323" s="140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ht="15.75" customHeight="1">
      <c r="A324" s="140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ht="15.75" customHeight="1">
      <c r="A325" s="140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ht="15.75" customHeight="1">
      <c r="A326" s="140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ht="15.75" customHeight="1">
      <c r="A327" s="140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ht="15.75" customHeight="1">
      <c r="A328" s="140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ht="15.75" customHeight="1">
      <c r="A329" s="140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ht="15.75" customHeight="1">
      <c r="A330" s="140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ht="15.75" customHeight="1">
      <c r="A331" s="140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ht="15.75" customHeight="1">
      <c r="A332" s="140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ht="15.75" customHeight="1">
      <c r="A333" s="140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ht="15.75" customHeight="1">
      <c r="A334" s="140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ht="15.75" customHeight="1">
      <c r="A335" s="140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ht="15.75" customHeight="1">
      <c r="A336" s="140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ht="15.75" customHeight="1">
      <c r="A337" s="140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ht="15.75" customHeight="1">
      <c r="A338" s="140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ht="15.75" customHeight="1">
      <c r="A339" s="140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ht="15.75" customHeight="1">
      <c r="A340" s="140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ht="15.75" customHeight="1">
      <c r="A341" s="140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ht="15.75" customHeight="1">
      <c r="A342" s="140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ht="15.75" customHeight="1">
      <c r="A343" s="140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ht="15.75" customHeight="1">
      <c r="A344" s="140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ht="15.75" customHeight="1">
      <c r="A345" s="140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ht="15.75" customHeight="1">
      <c r="A346" s="140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ht="15.75" customHeight="1">
      <c r="A347" s="140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ht="15.75" customHeight="1">
      <c r="A348" s="140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ht="15.75" customHeight="1">
      <c r="A349" s="140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ht="15.75" customHeight="1">
      <c r="A350" s="140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ht="15.75" customHeight="1">
      <c r="A351" s="140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ht="15.75" customHeight="1">
      <c r="A352" s="140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ht="15.75" customHeight="1">
      <c r="A353" s="140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ht="15.75" customHeight="1">
      <c r="A354" s="140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ht="15.75" customHeight="1">
      <c r="A355" s="140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ht="15.75" customHeight="1">
      <c r="A356" s="140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ht="15.75" customHeight="1">
      <c r="A357" s="140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ht="15.75" customHeight="1">
      <c r="A358" s="140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ht="15.75" customHeight="1">
      <c r="A359" s="140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ht="15.75" customHeight="1">
      <c r="A360" s="140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ht="15.75" customHeight="1">
      <c r="A361" s="140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ht="15.75" customHeight="1">
      <c r="A362" s="140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ht="15.75" customHeight="1">
      <c r="A363" s="140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ht="15.75" customHeight="1">
      <c r="A364" s="140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ht="15.75" customHeight="1">
      <c r="A365" s="140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ht="15.75" customHeight="1">
      <c r="A366" s="140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ht="15.75" customHeight="1">
      <c r="A367" s="140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ht="15.75" customHeight="1">
      <c r="A368" s="140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ht="15.75" customHeight="1">
      <c r="A369" s="140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ht="15.75" customHeight="1">
      <c r="A370" s="140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ht="15.75" customHeight="1">
      <c r="A371" s="140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ht="15.75" customHeight="1">
      <c r="A372" s="140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ht="15.75" customHeight="1">
      <c r="A373" s="140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ht="15.75" customHeight="1">
      <c r="A374" s="140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ht="15.75" customHeight="1">
      <c r="A375" s="140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ht="15.75" customHeight="1">
      <c r="A376" s="140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ht="15.75" customHeight="1">
      <c r="A377" s="140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ht="15.75" customHeight="1">
      <c r="A378" s="140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ht="15.75" customHeight="1">
      <c r="A379" s="140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ht="15.75" customHeight="1">
      <c r="A380" s="140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ht="15.75" customHeight="1">
      <c r="A381" s="140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ht="15.75" customHeight="1">
      <c r="A382" s="140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ht="15.75" customHeight="1">
      <c r="A383" s="140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ht="15.75" customHeight="1">
      <c r="A384" s="140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ht="15.75" customHeight="1">
      <c r="A385" s="140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ht="15.75" customHeight="1">
      <c r="A386" s="140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ht="15.75" customHeight="1">
      <c r="A387" s="140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ht="15.75" customHeight="1">
      <c r="A388" s="140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ht="15.75" customHeight="1">
      <c r="A389" s="140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ht="15.75" customHeight="1">
      <c r="A390" s="140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ht="15.75" customHeight="1">
      <c r="A391" s="140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ht="15.75" customHeight="1">
      <c r="A392" s="140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ht="15.75" customHeight="1">
      <c r="A393" s="140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ht="15.75" customHeight="1">
      <c r="A394" s="140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ht="15.75" customHeight="1">
      <c r="A395" s="140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ht="15.75" customHeight="1">
      <c r="A396" s="140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ht="15.75" customHeight="1">
      <c r="A397" s="140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ht="15.75" customHeight="1">
      <c r="A398" s="140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ht="15.75" customHeight="1">
      <c r="A399" s="140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ht="15.75" customHeight="1">
      <c r="A400" s="140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ht="15.75" customHeight="1">
      <c r="A401" s="140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ht="15.75" customHeight="1">
      <c r="A402" s="140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ht="15.75" customHeight="1">
      <c r="A403" s="140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ht="15.75" customHeight="1">
      <c r="A404" s="140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ht="15.75" customHeight="1">
      <c r="A405" s="140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ht="15.75" customHeight="1">
      <c r="A406" s="140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ht="15.75" customHeight="1">
      <c r="A407" s="140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ht="15.75" customHeight="1">
      <c r="A408" s="140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ht="15.75" customHeight="1">
      <c r="A409" s="140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ht="15.75" customHeight="1">
      <c r="A410" s="140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ht="15.75" customHeight="1">
      <c r="A411" s="140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ht="15.75" customHeight="1">
      <c r="A412" s="140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ht="15.75" customHeight="1">
      <c r="A413" s="140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ht="15.75" customHeight="1">
      <c r="A414" s="140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ht="15.75" customHeight="1">
      <c r="A415" s="140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ht="15.75" customHeight="1">
      <c r="A416" s="140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ht="15.75" customHeight="1">
      <c r="A417" s="140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ht="15.75" customHeight="1">
      <c r="A418" s="140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ht="15.75" customHeight="1">
      <c r="A419" s="140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ht="15.75" customHeight="1">
      <c r="A420" s="140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ht="15.75" customHeight="1">
      <c r="A421" s="140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ht="15.75" customHeight="1">
      <c r="A422" s="140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ht="15.75" customHeight="1">
      <c r="A423" s="140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ht="15.75" customHeight="1">
      <c r="A424" s="140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ht="15.75" customHeight="1">
      <c r="A425" s="140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ht="15.75" customHeight="1">
      <c r="A426" s="140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ht="15.75" customHeight="1">
      <c r="A427" s="140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ht="15.75" customHeight="1">
      <c r="A428" s="140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ht="15.75" customHeight="1">
      <c r="A429" s="140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ht="15.75" customHeight="1">
      <c r="A430" s="140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ht="15.75" customHeight="1">
      <c r="A431" s="140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ht="15.75" customHeight="1">
      <c r="A432" s="140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ht="15.75" customHeight="1">
      <c r="A433" s="140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ht="15.75" customHeight="1">
      <c r="A434" s="140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ht="15.75" customHeight="1">
      <c r="A435" s="140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ht="15.75" customHeight="1">
      <c r="A436" s="140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ht="15.75" customHeight="1">
      <c r="A437" s="140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ht="15.75" customHeight="1">
      <c r="A438" s="140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ht="15.75" customHeight="1">
      <c r="A439" s="140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ht="15.75" customHeight="1">
      <c r="A440" s="140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ht="15.75" customHeight="1">
      <c r="A441" s="140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ht="15.75" customHeight="1">
      <c r="A442" s="140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ht="15.75" customHeight="1">
      <c r="A443" s="140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ht="15.75" customHeight="1">
      <c r="A444" s="140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ht="15.75" customHeight="1">
      <c r="A445" s="140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ht="15.75" customHeight="1">
      <c r="A446" s="140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ht="15.75" customHeight="1">
      <c r="A447" s="140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ht="15.75" customHeight="1">
      <c r="A448" s="140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ht="15.75" customHeight="1">
      <c r="A449" s="140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ht="15.75" customHeight="1">
      <c r="A450" s="140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ht="15.75" customHeight="1">
      <c r="A451" s="140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ht="15.75" customHeight="1">
      <c r="A452" s="140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ht="15.75" customHeight="1">
      <c r="A453" s="140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ht="15.75" customHeight="1">
      <c r="A454" s="140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ht="15.75" customHeight="1">
      <c r="A455" s="140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ht="15.75" customHeight="1">
      <c r="A456" s="140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ht="15.75" customHeight="1">
      <c r="A457" s="140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ht="15.75" customHeight="1">
      <c r="A458" s="140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ht="15.75" customHeight="1">
      <c r="A459" s="140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ht="15.75" customHeight="1">
      <c r="A460" s="140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ht="15.75" customHeight="1">
      <c r="A461" s="140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ht="15.75" customHeight="1">
      <c r="A462" s="140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ht="15.75" customHeight="1">
      <c r="A463" s="140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ht="15.75" customHeight="1">
      <c r="A464" s="140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ht="15.75" customHeight="1">
      <c r="A465" s="140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ht="15.75" customHeight="1">
      <c r="A466" s="140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ht="15.75" customHeight="1">
      <c r="A467" s="140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ht="15.75" customHeight="1">
      <c r="A468" s="140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ht="15.75" customHeight="1">
      <c r="A469" s="140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ht="15.75" customHeight="1">
      <c r="A470" s="140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ht="15.75" customHeight="1">
      <c r="A471" s="140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ht="15.75" customHeight="1">
      <c r="A472" s="140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ht="15.75" customHeight="1">
      <c r="A473" s="140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ht="15.75" customHeight="1">
      <c r="A474" s="140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ht="15.75" customHeight="1">
      <c r="A475" s="140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ht="15.75" customHeight="1">
      <c r="A476" s="140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ht="15.75" customHeight="1">
      <c r="A477" s="140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ht="15.75" customHeight="1">
      <c r="A478" s="140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ht="15.75" customHeight="1">
      <c r="A479" s="140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ht="15.75" customHeight="1">
      <c r="A480" s="140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ht="15.75" customHeight="1">
      <c r="A481" s="140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ht="15.75" customHeight="1">
      <c r="A482" s="140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ht="15.75" customHeight="1">
      <c r="A483" s="140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ht="15.75" customHeight="1">
      <c r="A484" s="140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ht="15.75" customHeight="1">
      <c r="A485" s="140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ht="15.75" customHeight="1">
      <c r="A486" s="140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ht="15.75" customHeight="1">
      <c r="A487" s="140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ht="15.75" customHeight="1">
      <c r="A488" s="140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ht="15.75" customHeight="1">
      <c r="A489" s="140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ht="15.75" customHeight="1">
      <c r="A490" s="140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ht="15.75" customHeight="1">
      <c r="A491" s="140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ht="15.75" customHeight="1">
      <c r="A492" s="140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ht="15.75" customHeight="1">
      <c r="A493" s="140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ht="15.75" customHeight="1">
      <c r="A494" s="140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ht="15.75" customHeight="1">
      <c r="A495" s="140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ht="15.75" customHeight="1">
      <c r="A496" s="140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ht="15.75" customHeight="1">
      <c r="A497" s="140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ht="15.75" customHeight="1">
      <c r="A498" s="140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ht="15.75" customHeight="1">
      <c r="A499" s="140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ht="15.75" customHeight="1">
      <c r="A500" s="140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ht="15.75" customHeight="1">
      <c r="A501" s="140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ht="15.75" customHeight="1">
      <c r="A502" s="140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ht="15.75" customHeight="1">
      <c r="A503" s="140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ht="15.75" customHeight="1">
      <c r="A504" s="140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ht="15.75" customHeight="1">
      <c r="A505" s="140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ht="15.75" customHeight="1">
      <c r="A506" s="140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ht="15.75" customHeight="1">
      <c r="A507" s="140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ht="15.75" customHeight="1">
      <c r="A508" s="140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ht="15.75" customHeight="1">
      <c r="A509" s="140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ht="15.75" customHeight="1">
      <c r="A510" s="140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ht="15.75" customHeight="1">
      <c r="A511" s="140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ht="15.75" customHeight="1">
      <c r="A512" s="140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ht="15.75" customHeight="1">
      <c r="A513" s="140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ht="15.75" customHeight="1">
      <c r="A514" s="140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ht="15.75" customHeight="1">
      <c r="A515" s="140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ht="15.75" customHeight="1">
      <c r="A516" s="140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ht="15.75" customHeight="1">
      <c r="A517" s="140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ht="15.75" customHeight="1">
      <c r="A518" s="140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ht="15.75" customHeight="1">
      <c r="A519" s="140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ht="15.75" customHeight="1">
      <c r="A520" s="140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ht="15.75" customHeight="1">
      <c r="A521" s="140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ht="15.75" customHeight="1">
      <c r="A522" s="140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ht="15.75" customHeight="1">
      <c r="A523" s="140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ht="15.75" customHeight="1">
      <c r="A524" s="140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ht="15.75" customHeight="1">
      <c r="A525" s="140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ht="15.75" customHeight="1">
      <c r="A526" s="140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ht="15.75" customHeight="1">
      <c r="A527" s="140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ht="15.75" customHeight="1">
      <c r="A528" s="140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ht="15.75" customHeight="1">
      <c r="A529" s="140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ht="15.75" customHeight="1">
      <c r="A530" s="140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ht="15.75" customHeight="1">
      <c r="A531" s="140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ht="15.75" customHeight="1">
      <c r="A532" s="140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ht="15.75" customHeight="1">
      <c r="A533" s="140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ht="15.75" customHeight="1">
      <c r="A534" s="140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ht="15.75" customHeight="1">
      <c r="A535" s="140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ht="15.75" customHeight="1">
      <c r="A536" s="140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ht="15.75" customHeight="1">
      <c r="A537" s="140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ht="15.75" customHeight="1">
      <c r="A538" s="140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ht="15.75" customHeight="1">
      <c r="A539" s="140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ht="15.75" customHeight="1">
      <c r="A540" s="140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ht="15.75" customHeight="1">
      <c r="A541" s="140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ht="15.75" customHeight="1">
      <c r="A542" s="140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ht="15.75" customHeight="1">
      <c r="A543" s="140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ht="15.75" customHeight="1">
      <c r="A544" s="140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ht="15.75" customHeight="1">
      <c r="A545" s="140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ht="15.75" customHeight="1">
      <c r="A546" s="140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ht="15.75" customHeight="1">
      <c r="A547" s="140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ht="15.75" customHeight="1">
      <c r="A548" s="140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ht="15.75" customHeight="1">
      <c r="A549" s="140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ht="15.75" customHeight="1">
      <c r="A550" s="140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ht="15.75" customHeight="1">
      <c r="A551" s="140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ht="15.75" customHeight="1">
      <c r="A552" s="140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ht="15.75" customHeight="1">
      <c r="A553" s="140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ht="15.75" customHeight="1">
      <c r="A554" s="140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ht="15.75" customHeight="1">
      <c r="A555" s="140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ht="15.75" customHeight="1">
      <c r="A556" s="140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ht="15.75" customHeight="1">
      <c r="A557" s="140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ht="15.75" customHeight="1">
      <c r="A558" s="140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ht="15.75" customHeight="1">
      <c r="A559" s="140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ht="15.75" customHeight="1">
      <c r="A560" s="140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ht="15.75" customHeight="1">
      <c r="A561" s="140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ht="15.75" customHeight="1">
      <c r="A562" s="140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ht="15.75" customHeight="1">
      <c r="A563" s="140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ht="15.75" customHeight="1">
      <c r="A564" s="140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ht="15.75" customHeight="1">
      <c r="A565" s="140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ht="15.75" customHeight="1">
      <c r="A566" s="140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ht="15.75" customHeight="1">
      <c r="A567" s="140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ht="15.75" customHeight="1">
      <c r="A568" s="140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ht="15.75" customHeight="1">
      <c r="A569" s="140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ht="15.75" customHeight="1">
      <c r="A570" s="140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ht="15.75" customHeight="1">
      <c r="A571" s="140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ht="15.75" customHeight="1">
      <c r="A572" s="140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ht="15.75" customHeight="1">
      <c r="A573" s="140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ht="15.75" customHeight="1">
      <c r="A574" s="140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ht="15.75" customHeight="1">
      <c r="A575" s="140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ht="15.75" customHeight="1">
      <c r="A576" s="140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ht="15.75" customHeight="1">
      <c r="A577" s="140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ht="15.75" customHeight="1">
      <c r="A578" s="140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ht="15.75" customHeight="1">
      <c r="A579" s="140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ht="15.75" customHeight="1">
      <c r="A580" s="140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ht="15.75" customHeight="1">
      <c r="A581" s="140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ht="15.75" customHeight="1">
      <c r="A582" s="140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ht="15.75" customHeight="1">
      <c r="A583" s="140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ht="15.75" customHeight="1">
      <c r="A584" s="140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ht="15.75" customHeight="1">
      <c r="A585" s="140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ht="15.75" customHeight="1">
      <c r="A586" s="140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ht="15.75" customHeight="1">
      <c r="A587" s="140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ht="15.75" customHeight="1">
      <c r="A588" s="140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ht="15.75" customHeight="1">
      <c r="A589" s="140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ht="15.75" customHeight="1">
      <c r="A590" s="140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ht="15.75" customHeight="1">
      <c r="A591" s="140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ht="15.75" customHeight="1">
      <c r="A592" s="140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ht="15.75" customHeight="1">
      <c r="A593" s="140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ht="15.75" customHeight="1">
      <c r="A594" s="140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ht="15.75" customHeight="1">
      <c r="A595" s="140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ht="15.75" customHeight="1">
      <c r="A596" s="140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ht="15.75" customHeight="1">
      <c r="A597" s="140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ht="15.75" customHeight="1">
      <c r="A598" s="140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ht="15.75" customHeight="1">
      <c r="A599" s="140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ht="15.75" customHeight="1">
      <c r="A600" s="140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ht="15.75" customHeight="1">
      <c r="A601" s="140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ht="15.75" customHeight="1">
      <c r="A602" s="140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ht="15.75" customHeight="1">
      <c r="A603" s="140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ht="15.75" customHeight="1">
      <c r="A604" s="140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ht="15.75" customHeight="1">
      <c r="A605" s="140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ht="15.75" customHeight="1">
      <c r="A606" s="140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ht="15.75" customHeight="1">
      <c r="A607" s="140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ht="15.75" customHeight="1">
      <c r="A608" s="140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ht="15.75" customHeight="1">
      <c r="A609" s="140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ht="15.75" customHeight="1">
      <c r="A610" s="140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ht="15.75" customHeight="1">
      <c r="A611" s="140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ht="15.75" customHeight="1">
      <c r="A612" s="140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ht="15.75" customHeight="1">
      <c r="A613" s="140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ht="15.75" customHeight="1">
      <c r="A614" s="140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ht="15.75" customHeight="1">
      <c r="A615" s="140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ht="15.75" customHeight="1">
      <c r="A616" s="140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ht="15.75" customHeight="1">
      <c r="A617" s="140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ht="15.75" customHeight="1">
      <c r="A618" s="140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ht="15.75" customHeight="1">
      <c r="A619" s="140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ht="15.75" customHeight="1">
      <c r="A620" s="140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ht="15.75" customHeight="1">
      <c r="A621" s="140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ht="15.75" customHeight="1">
      <c r="A622" s="140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ht="15.75" customHeight="1">
      <c r="A623" s="140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ht="15.75" customHeight="1">
      <c r="A624" s="140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ht="15.75" customHeight="1">
      <c r="A625" s="140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ht="15.75" customHeight="1">
      <c r="A626" s="140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ht="15.75" customHeight="1">
      <c r="A627" s="140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ht="15.75" customHeight="1">
      <c r="A628" s="140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ht="15.75" customHeight="1">
      <c r="A629" s="140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ht="15.75" customHeight="1">
      <c r="A630" s="140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ht="15.75" customHeight="1">
      <c r="A631" s="140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ht="15.75" customHeight="1">
      <c r="A632" s="140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ht="15.75" customHeight="1">
      <c r="A633" s="140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ht="15.75" customHeight="1">
      <c r="A634" s="140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ht="15.75" customHeight="1">
      <c r="A635" s="140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ht="15.75" customHeight="1">
      <c r="A636" s="140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ht="15.75" customHeight="1">
      <c r="A637" s="140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ht="15.75" customHeight="1">
      <c r="A638" s="140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ht="15.75" customHeight="1">
      <c r="A639" s="140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ht="15.75" customHeight="1">
      <c r="A640" s="140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ht="15.75" customHeight="1">
      <c r="A641" s="140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ht="15.75" customHeight="1">
      <c r="A642" s="140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ht="15.75" customHeight="1">
      <c r="A643" s="140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ht="15.75" customHeight="1">
      <c r="A644" s="140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ht="15.75" customHeight="1">
      <c r="A645" s="140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ht="15.75" customHeight="1">
      <c r="A646" s="140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ht="15.75" customHeight="1">
      <c r="A647" s="140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ht="15.75" customHeight="1">
      <c r="A648" s="140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ht="15.75" customHeight="1">
      <c r="A649" s="140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ht="15.75" customHeight="1">
      <c r="A650" s="140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ht="15.75" customHeight="1">
      <c r="A651" s="140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ht="15.75" customHeight="1">
      <c r="A652" s="140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ht="15.75" customHeight="1">
      <c r="A653" s="140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ht="15.75" customHeight="1">
      <c r="A654" s="140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ht="15.75" customHeight="1">
      <c r="A655" s="140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ht="15.75" customHeight="1">
      <c r="A656" s="140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ht="15.75" customHeight="1">
      <c r="A657" s="140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ht="15.75" customHeight="1">
      <c r="A658" s="140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ht="15.75" customHeight="1">
      <c r="A659" s="140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ht="15.75" customHeight="1">
      <c r="A660" s="140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ht="15.75" customHeight="1">
      <c r="A661" s="140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ht="15.75" customHeight="1">
      <c r="A662" s="140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ht="15.75" customHeight="1">
      <c r="A663" s="140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ht="15.75" customHeight="1">
      <c r="A664" s="140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ht="15.75" customHeight="1">
      <c r="A665" s="140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ht="15.75" customHeight="1">
      <c r="A666" s="140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ht="15.75" customHeight="1">
      <c r="A667" s="140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ht="15.75" customHeight="1">
      <c r="A668" s="140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ht="15.75" customHeight="1">
      <c r="A669" s="140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ht="15.75" customHeight="1">
      <c r="A670" s="140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ht="15.75" customHeight="1">
      <c r="A671" s="140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ht="15.75" customHeight="1">
      <c r="A672" s="140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ht="15.75" customHeight="1">
      <c r="A673" s="140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ht="15.75" customHeight="1">
      <c r="A674" s="140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ht="15.75" customHeight="1">
      <c r="A675" s="140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ht="15.75" customHeight="1">
      <c r="A676" s="140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ht="15.75" customHeight="1">
      <c r="A677" s="140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ht="15.75" customHeight="1">
      <c r="A678" s="140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ht="15.75" customHeight="1">
      <c r="A679" s="140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ht="15.75" customHeight="1">
      <c r="A680" s="140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ht="15.75" customHeight="1">
      <c r="A681" s="140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ht="15.75" customHeight="1">
      <c r="A682" s="140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ht="15.75" customHeight="1">
      <c r="A683" s="140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ht="15.75" customHeight="1">
      <c r="A684" s="140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ht="15.75" customHeight="1">
      <c r="A685" s="140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ht="15.75" customHeight="1">
      <c r="A686" s="140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ht="15.75" customHeight="1">
      <c r="A687" s="140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ht="15.75" customHeight="1">
      <c r="A688" s="140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ht="15.75" customHeight="1">
      <c r="A689" s="140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ht="15.75" customHeight="1">
      <c r="A690" s="140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ht="15.75" customHeight="1">
      <c r="A691" s="140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ht="15.75" customHeight="1">
      <c r="A692" s="140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ht="15.75" customHeight="1">
      <c r="A693" s="140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ht="15.75" customHeight="1">
      <c r="A694" s="140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ht="15.75" customHeight="1">
      <c r="A695" s="140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ht="15.75" customHeight="1">
      <c r="A696" s="140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ht="15.75" customHeight="1">
      <c r="A697" s="140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ht="15.75" customHeight="1">
      <c r="A698" s="140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ht="15.75" customHeight="1">
      <c r="A699" s="140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ht="15.75" customHeight="1">
      <c r="A700" s="140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ht="15.75" customHeight="1">
      <c r="A701" s="140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ht="15.75" customHeight="1">
      <c r="A702" s="140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ht="15.75" customHeight="1">
      <c r="A703" s="140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ht="15.75" customHeight="1">
      <c r="A704" s="140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ht="15.75" customHeight="1">
      <c r="A705" s="140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ht="15.75" customHeight="1">
      <c r="A706" s="140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ht="15.75" customHeight="1">
      <c r="A707" s="140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ht="15.75" customHeight="1">
      <c r="A708" s="140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ht="15.75" customHeight="1">
      <c r="A709" s="140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ht="15.75" customHeight="1">
      <c r="A710" s="140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ht="15.75" customHeight="1">
      <c r="A711" s="140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ht="15.75" customHeight="1">
      <c r="A712" s="140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ht="15.75" customHeight="1">
      <c r="A713" s="140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ht="15.75" customHeight="1">
      <c r="A714" s="140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ht="15.75" customHeight="1">
      <c r="A715" s="140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ht="15.75" customHeight="1">
      <c r="A716" s="140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ht="15.75" customHeight="1">
      <c r="A717" s="140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ht="15.75" customHeight="1">
      <c r="A718" s="140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ht="15.75" customHeight="1">
      <c r="A719" s="140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ht="15.75" customHeight="1">
      <c r="A720" s="140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ht="15.75" customHeight="1">
      <c r="A721" s="140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ht="15.75" customHeight="1">
      <c r="A722" s="140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ht="15.75" customHeight="1">
      <c r="A723" s="140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ht="15.75" customHeight="1">
      <c r="A724" s="140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ht="15.75" customHeight="1">
      <c r="A725" s="140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ht="15.75" customHeight="1">
      <c r="A726" s="140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ht="15.75" customHeight="1">
      <c r="A727" s="140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ht="15.75" customHeight="1">
      <c r="A728" s="140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ht="15.75" customHeight="1">
      <c r="A729" s="140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ht="15.75" customHeight="1">
      <c r="A730" s="140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ht="15.75" customHeight="1">
      <c r="A731" s="140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ht="15.75" customHeight="1">
      <c r="A732" s="140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ht="15.75" customHeight="1">
      <c r="A733" s="140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ht="15.75" customHeight="1">
      <c r="A734" s="140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ht="15.75" customHeight="1">
      <c r="A735" s="140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ht="15.75" customHeight="1">
      <c r="A736" s="140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ht="15.75" customHeight="1">
      <c r="A737" s="140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ht="15.75" customHeight="1">
      <c r="A738" s="140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ht="15.75" customHeight="1">
      <c r="A739" s="140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ht="15.75" customHeight="1">
      <c r="A740" s="140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ht="15.75" customHeight="1">
      <c r="A741" s="140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ht="15.75" customHeight="1">
      <c r="A742" s="140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ht="15.75" customHeight="1">
      <c r="A743" s="140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ht="15.75" customHeight="1">
      <c r="A744" s="140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ht="15.75" customHeight="1">
      <c r="A745" s="140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ht="15.75" customHeight="1">
      <c r="A746" s="140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ht="15.75" customHeight="1">
      <c r="A747" s="140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ht="15.75" customHeight="1">
      <c r="A748" s="140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ht="15.75" customHeight="1">
      <c r="A749" s="140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ht="15.75" customHeight="1">
      <c r="A750" s="140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ht="15.75" customHeight="1">
      <c r="A751" s="140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ht="15.75" customHeight="1">
      <c r="A752" s="140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ht="15.75" customHeight="1">
      <c r="A753" s="140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ht="15.75" customHeight="1">
      <c r="A754" s="140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ht="15.75" customHeight="1">
      <c r="A755" s="140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ht="15.75" customHeight="1">
      <c r="A756" s="140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ht="15.75" customHeight="1">
      <c r="A757" s="140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ht="15.75" customHeight="1">
      <c r="A758" s="140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ht="15.75" customHeight="1">
      <c r="A759" s="140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ht="15.75" customHeight="1">
      <c r="A760" s="140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ht="15.75" customHeight="1">
      <c r="A761" s="140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ht="15.75" customHeight="1">
      <c r="A762" s="140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ht="15.75" customHeight="1">
      <c r="A763" s="140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ht="15.75" customHeight="1">
      <c r="A764" s="140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ht="15.75" customHeight="1">
      <c r="A765" s="140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ht="15.75" customHeight="1">
      <c r="A766" s="140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ht="15.75" customHeight="1">
      <c r="A767" s="140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ht="15.75" customHeight="1">
      <c r="A768" s="140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ht="15.75" customHeight="1">
      <c r="A769" s="140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ht="15.75" customHeight="1">
      <c r="A770" s="140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ht="15.75" customHeight="1">
      <c r="A771" s="140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ht="15.75" customHeight="1">
      <c r="A772" s="140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ht="15.75" customHeight="1">
      <c r="A773" s="140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ht="15.75" customHeight="1">
      <c r="A774" s="140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ht="15.75" customHeight="1">
      <c r="A775" s="140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ht="15.75" customHeight="1">
      <c r="A776" s="140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ht="15.75" customHeight="1">
      <c r="A777" s="140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ht="15.75" customHeight="1">
      <c r="A778" s="140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ht="15.75" customHeight="1">
      <c r="A779" s="140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ht="15.75" customHeight="1">
      <c r="A780" s="140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ht="15.75" customHeight="1">
      <c r="A781" s="140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ht="15.75" customHeight="1">
      <c r="A782" s="140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ht="15.75" customHeight="1">
      <c r="A783" s="140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ht="15.75" customHeight="1">
      <c r="A784" s="140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ht="15.75" customHeight="1">
      <c r="A785" s="140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ht="15.75" customHeight="1">
      <c r="A786" s="140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ht="15.75" customHeight="1">
      <c r="A787" s="140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ht="15.75" customHeight="1">
      <c r="A788" s="140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ht="15.75" customHeight="1">
      <c r="A789" s="140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ht="15.75" customHeight="1">
      <c r="A790" s="140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ht="15.75" customHeight="1">
      <c r="A791" s="140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ht="15.75" customHeight="1">
      <c r="A792" s="140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ht="15.75" customHeight="1">
      <c r="A793" s="140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ht="15.75" customHeight="1">
      <c r="A794" s="140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ht="15.75" customHeight="1">
      <c r="A795" s="140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ht="15.75" customHeight="1">
      <c r="A796" s="140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ht="15.75" customHeight="1">
      <c r="A797" s="140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ht="15.75" customHeight="1">
      <c r="A798" s="140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ht="15.75" customHeight="1">
      <c r="A799" s="140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ht="15.75" customHeight="1">
      <c r="A800" s="140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ht="15.75" customHeight="1">
      <c r="A801" s="140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ht="15.75" customHeight="1">
      <c r="A802" s="140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ht="15.75" customHeight="1">
      <c r="A803" s="140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ht="15.75" customHeight="1">
      <c r="A804" s="140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ht="15.75" customHeight="1">
      <c r="A805" s="140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ht="15.75" customHeight="1">
      <c r="A806" s="140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ht="15.75" customHeight="1">
      <c r="A807" s="140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ht="15.75" customHeight="1">
      <c r="A808" s="140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ht="15.75" customHeight="1">
      <c r="A809" s="140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ht="15.75" customHeight="1">
      <c r="A810" s="140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ht="15.75" customHeight="1">
      <c r="A811" s="140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ht="15.75" customHeight="1">
      <c r="A812" s="140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ht="15.75" customHeight="1">
      <c r="A813" s="140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ht="15.75" customHeight="1">
      <c r="A814" s="140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ht="15.75" customHeight="1">
      <c r="A815" s="140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ht="15.75" customHeight="1">
      <c r="A816" s="140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ht="15.75" customHeight="1">
      <c r="A817" s="140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ht="15.75" customHeight="1">
      <c r="A818" s="140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ht="15.75" customHeight="1">
      <c r="A819" s="140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ht="15.75" customHeight="1">
      <c r="A820" s="140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ht="15.75" customHeight="1">
      <c r="A821" s="140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ht="15.75" customHeight="1">
      <c r="A822" s="140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ht="15.75" customHeight="1">
      <c r="A823" s="140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ht="15.75" customHeight="1">
      <c r="A824" s="140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ht="15.75" customHeight="1">
      <c r="A825" s="140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ht="15.75" customHeight="1">
      <c r="A826" s="140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ht="15.75" customHeight="1">
      <c r="A827" s="140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ht="15.75" customHeight="1">
      <c r="A828" s="140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ht="15.75" customHeight="1">
      <c r="A829" s="140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ht="15.75" customHeight="1">
      <c r="A830" s="140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ht="15.75" customHeight="1">
      <c r="A831" s="140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ht="15.75" customHeight="1">
      <c r="A832" s="140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ht="15.75" customHeight="1">
      <c r="A833" s="140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ht="15.75" customHeight="1">
      <c r="A834" s="140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ht="15.75" customHeight="1">
      <c r="A835" s="140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ht="15.75" customHeight="1">
      <c r="A836" s="140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ht="15.75" customHeight="1">
      <c r="A837" s="140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ht="15.75" customHeight="1">
      <c r="A838" s="140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ht="15.75" customHeight="1">
      <c r="A839" s="140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ht="15.75" customHeight="1">
      <c r="A840" s="140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ht="15.75" customHeight="1">
      <c r="A841" s="140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ht="15.75" customHeight="1">
      <c r="A842" s="140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ht="15.75" customHeight="1">
      <c r="A843" s="140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ht="15.75" customHeight="1">
      <c r="A844" s="140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ht="15.75" customHeight="1">
      <c r="A845" s="140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ht="15.75" customHeight="1">
      <c r="A846" s="140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ht="15.75" customHeight="1">
      <c r="A847" s="140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ht="15.75" customHeight="1">
      <c r="A848" s="140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ht="15.75" customHeight="1">
      <c r="A849" s="140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ht="15.75" customHeight="1">
      <c r="A850" s="140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ht="15.75" customHeight="1">
      <c r="A851" s="140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ht="15.75" customHeight="1">
      <c r="A852" s="140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ht="15.75" customHeight="1">
      <c r="A853" s="140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ht="15.75" customHeight="1">
      <c r="A854" s="140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ht="15.75" customHeight="1">
      <c r="A855" s="140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ht="15.75" customHeight="1">
      <c r="A856" s="140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ht="15.75" customHeight="1">
      <c r="A857" s="140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ht="15.75" customHeight="1">
      <c r="A858" s="140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ht="15.75" customHeight="1">
      <c r="A859" s="140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ht="15.75" customHeight="1">
      <c r="A860" s="140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ht="15.75" customHeight="1">
      <c r="A861" s="140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ht="15.75" customHeight="1">
      <c r="A862" s="140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ht="15.75" customHeight="1">
      <c r="A863" s="140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ht="15.75" customHeight="1">
      <c r="A864" s="140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ht="15.75" customHeight="1">
      <c r="A865" s="140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ht="15.75" customHeight="1">
      <c r="A866" s="140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ht="15.75" customHeight="1">
      <c r="A867" s="140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ht="15.75" customHeight="1">
      <c r="A868" s="140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ht="15.75" customHeight="1">
      <c r="A869" s="140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ht="15.75" customHeight="1">
      <c r="A870" s="140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ht="15.75" customHeight="1">
      <c r="A871" s="140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ht="15.75" customHeight="1">
      <c r="A872" s="140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ht="15.75" customHeight="1">
      <c r="A873" s="140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ht="15.75" customHeight="1">
      <c r="A874" s="140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ht="15.75" customHeight="1">
      <c r="A875" s="140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ht="15.75" customHeight="1">
      <c r="A876" s="140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ht="15.75" customHeight="1">
      <c r="A877" s="140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ht="15.75" customHeight="1">
      <c r="A878" s="140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ht="15.75" customHeight="1">
      <c r="A879" s="140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ht="15.75" customHeight="1">
      <c r="A880" s="140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ht="15.75" customHeight="1">
      <c r="A881" s="140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ht="15.75" customHeight="1">
      <c r="A882" s="140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ht="15.75" customHeight="1">
      <c r="A883" s="140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ht="15.75" customHeight="1">
      <c r="A884" s="140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ht="15.75" customHeight="1">
      <c r="A885" s="140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ht="15.75" customHeight="1">
      <c r="A886" s="140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ht="15.75" customHeight="1">
      <c r="A887" s="140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ht="15.75" customHeight="1">
      <c r="A888" s="140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ht="15.75" customHeight="1">
      <c r="A889" s="140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ht="15.75" customHeight="1">
      <c r="A890" s="140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ht="15.75" customHeight="1">
      <c r="A891" s="140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ht="15.75" customHeight="1">
      <c r="A892" s="140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ht="15.75" customHeight="1">
      <c r="A893" s="140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ht="15.75" customHeight="1">
      <c r="A894" s="140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ht="15.75" customHeight="1">
      <c r="A895" s="140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ht="15.75" customHeight="1">
      <c r="A896" s="140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ht="15.75" customHeight="1">
      <c r="A897" s="140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ht="15.75" customHeight="1">
      <c r="A898" s="140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ht="15.75" customHeight="1">
      <c r="A899" s="140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ht="15.75" customHeight="1">
      <c r="A900" s="140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ht="15.75" customHeight="1">
      <c r="A901" s="140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ht="15.75" customHeight="1">
      <c r="A902" s="140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ht="15.75" customHeight="1">
      <c r="A903" s="140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ht="15.75" customHeight="1">
      <c r="A904" s="140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ht="15.75" customHeight="1">
      <c r="A905" s="140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ht="15.75" customHeight="1">
      <c r="A906" s="140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ht="15.75" customHeight="1">
      <c r="A907" s="140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ht="15.75" customHeight="1">
      <c r="A908" s="140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ht="15.75" customHeight="1">
      <c r="A909" s="140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ht="15.75" customHeight="1">
      <c r="A910" s="140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ht="15.75" customHeight="1">
      <c r="A911" s="140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ht="15.75" customHeight="1">
      <c r="A912" s="140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ht="15.75" customHeight="1">
      <c r="A913" s="140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ht="15.75" customHeight="1">
      <c r="A914" s="140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ht="15.75" customHeight="1">
      <c r="A915" s="140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ht="15.75" customHeight="1">
      <c r="A916" s="140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ht="15.75" customHeight="1">
      <c r="A917" s="140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ht="15.75" customHeight="1">
      <c r="A918" s="140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ht="15.75" customHeight="1">
      <c r="A919" s="140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ht="15.75" customHeight="1">
      <c r="A920" s="140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ht="15.75" customHeight="1">
      <c r="A921" s="140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ht="15.75" customHeight="1">
      <c r="A922" s="140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ht="15.75" customHeight="1">
      <c r="A923" s="140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ht="15.75" customHeight="1">
      <c r="A924" s="140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ht="15.75" customHeight="1">
      <c r="A925" s="140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ht="15.75" customHeight="1">
      <c r="A926" s="140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ht="15.75" customHeight="1">
      <c r="A927" s="140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ht="15.75" customHeight="1">
      <c r="A928" s="140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ht="15.75" customHeight="1">
      <c r="A929" s="140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ht="15.75" customHeight="1">
      <c r="A930" s="140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ht="15.75" customHeight="1">
      <c r="A931" s="140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ht="15.75" customHeight="1">
      <c r="A932" s="140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ht="15.75" customHeight="1">
      <c r="A933" s="140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ht="15.75" customHeight="1">
      <c r="A934" s="140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ht="15.75" customHeight="1">
      <c r="A935" s="140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ht="15.75" customHeight="1">
      <c r="A936" s="140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ht="15.75" customHeight="1">
      <c r="A937" s="140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ht="15.75" customHeight="1">
      <c r="A938" s="140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ht="15.75" customHeight="1">
      <c r="A939" s="140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ht="15.75" customHeight="1">
      <c r="A940" s="140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ht="15.75" customHeight="1">
      <c r="A941" s="140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ht="15.75" customHeight="1">
      <c r="A942" s="140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ht="15.75" customHeight="1">
      <c r="A943" s="140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ht="15.75" customHeight="1">
      <c r="A944" s="140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ht="15.75" customHeight="1">
      <c r="A945" s="140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ht="15.75" customHeight="1">
      <c r="A946" s="140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ht="15.75" customHeight="1">
      <c r="A947" s="140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ht="15.75" customHeight="1">
      <c r="A948" s="140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ht="15.75" customHeight="1">
      <c r="A949" s="140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ht="15.75" customHeight="1">
      <c r="A950" s="140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ht="15.75" customHeight="1">
      <c r="A951" s="140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ht="15.75" customHeight="1">
      <c r="A952" s="140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ht="15.75" customHeight="1">
      <c r="A953" s="140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ht="15.75" customHeight="1">
      <c r="A954" s="140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ht="15.75" customHeight="1">
      <c r="A955" s="140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ht="15.75" customHeight="1">
      <c r="A956" s="140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ht="15.75" customHeight="1">
      <c r="A957" s="140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ht="15.75" customHeight="1">
      <c r="A958" s="140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ht="15.75" customHeight="1">
      <c r="A959" s="140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ht="15.75" customHeight="1">
      <c r="A960" s="140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ht="15.75" customHeight="1">
      <c r="A961" s="140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ht="15.75" customHeight="1">
      <c r="A962" s="140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ht="15.75" customHeight="1">
      <c r="A963" s="140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ht="15.75" customHeight="1">
      <c r="A964" s="140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ht="15.75" customHeight="1">
      <c r="A965" s="140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ht="15.75" customHeight="1">
      <c r="A966" s="140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ht="15.75" customHeight="1">
      <c r="A967" s="140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ht="15.75" customHeight="1">
      <c r="A968" s="140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ht="15.75" customHeight="1">
      <c r="A969" s="140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ht="15.75" customHeight="1">
      <c r="A970" s="140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ht="15.75" customHeight="1">
      <c r="A971" s="140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ht="15.75" customHeight="1">
      <c r="A972" s="140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ht="15.75" customHeight="1">
      <c r="A973" s="140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ht="15.75" customHeight="1">
      <c r="A974" s="140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ht="15.75" customHeight="1">
      <c r="A975" s="140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ht="15.75" customHeight="1">
      <c r="A976" s="140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ht="15.75" customHeight="1">
      <c r="A977" s="140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ht="15.75" customHeight="1">
      <c r="A978" s="140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ht="15.75" customHeight="1">
      <c r="A979" s="140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ht="15.75" customHeight="1">
      <c r="A980" s="140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ht="15.75" customHeight="1">
      <c r="A981" s="140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ht="15.75" customHeight="1">
      <c r="A982" s="140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ht="15.75" customHeight="1">
      <c r="A983" s="140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ht="15.75" customHeight="1">
      <c r="A984" s="140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ht="15.75" customHeight="1">
      <c r="A985" s="140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ht="15.75" customHeight="1">
      <c r="A986" s="140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ht="15.75" customHeight="1">
      <c r="A987" s="140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ht="15.75" customHeight="1">
      <c r="A988" s="140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ht="15.75" customHeight="1">
      <c r="A989" s="140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ht="15.75" customHeight="1">
      <c r="A990" s="140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ht="15.75" customHeight="1">
      <c r="A991" s="140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ht="15.75" customHeight="1">
      <c r="A992" s="140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5"/>
    </row>
    <row r="993" ht="15.75" customHeight="1">
      <c r="A993" s="140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5"/>
    </row>
    <row r="994" ht="15.75" customHeight="1">
      <c r="A994" s="140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5"/>
    </row>
    <row r="995" ht="15.75" customHeight="1">
      <c r="A995" s="140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5"/>
    </row>
    <row r="996" ht="15.75" customHeight="1">
      <c r="A996" s="140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5"/>
    </row>
    <row r="997" ht="15.75" customHeight="1">
      <c r="A997" s="140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5"/>
    </row>
    <row r="998" ht="15.75" customHeight="1">
      <c r="A998" s="140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5"/>
    </row>
    <row r="999" ht="15.75" customHeight="1">
      <c r="A999" s="140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5"/>
    </row>
    <row r="1000" ht="15.75" customHeight="1">
      <c r="A1000" s="140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5"/>
    </row>
    <row r="1001" ht="15.75" customHeight="1">
      <c r="A1001" s="140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5"/>
    </row>
    <row r="1002" ht="15.75" customHeight="1">
      <c r="A1002" s="140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5"/>
    </row>
    <row r="1003" ht="15.75" customHeight="1">
      <c r="A1003" s="142"/>
      <c r="B1003" s="143"/>
      <c r="C1003" s="143"/>
      <c r="D1003" s="143"/>
      <c r="E1003" s="143"/>
      <c r="F1003" s="143"/>
      <c r="G1003" s="143"/>
      <c r="H1003" s="143"/>
      <c r="I1003" s="143"/>
      <c r="J1003" s="143"/>
      <c r="K1003" s="143"/>
      <c r="L1003" s="143"/>
      <c r="M1003" s="143"/>
      <c r="N1003" s="143"/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4"/>
    </row>
  </sheetData>
  <mergeCells count="2">
    <mergeCell ref="A1:D1"/>
    <mergeCell ref="C12:M12"/>
  </mergeCells>
  <conditionalFormatting sqref="D2:D8">
    <cfRule type="containsText" dxfId="0" priority="1" stopIfTrue="1" text="Yes">
      <formula>NOT(ISERROR(FIND(UPPER("Yes"),UPPER(D2))))</formula>
      <formula>"Yes"</formula>
    </cfRule>
    <cfRule type="containsText" dxfId="1" priority="2" stopIfTrue="1" text="No">
      <formula>NOT(ISERROR(FIND(UPPER("No"),UPPER(D2))))</formula>
      <formula>"No"</formula>
    </cfRule>
  </conditionalFormatting>
  <conditionalFormatting sqref="B14:M21">
    <cfRule type="notContainsBlanks" dxfId="2" priority="1" stopIfTrue="1">
      <formula>NOT(ISBLANK(B14))</formula>
    </cfRule>
  </conditionalFormatting>
  <conditionalFormatting sqref="B31:M31">
    <cfRule type="beginsWith" dxfId="3" priority="1" stopIfTrue="1" text="X">
      <formula>FIND(UPPER("X"),UPPER(B31))=1</formula>
      <formula>"X"</formula>
    </cfRule>
  </conditionalFormatting>
  <dataValidations count="2">
    <dataValidation type="list" allowBlank="1" showInputMessage="1" showErrorMessage="1" sqref="D2:D5">
      <formula1>"Yes,No"</formula1>
    </dataValidation>
    <dataValidation type="list" allowBlank="1" showInputMessage="1" showErrorMessage="1" sqref="D6">
      <formula1>"1,2,3,4,5,6,7,8,9,10,11,12"</formula1>
    </dataValidation>
  </dataValidations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&amp;C&amp;"Arial,Regular"&amp;10&amp;K000000000000&amp;P
&amp;"Calibri,Regular"&amp;8 -Bruker Confidential-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