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CNUser\Downloads\10x Visium Destain-Hyb-Ligation Days 1-2 v7_2024-01-03T15_30_21\"/>
    </mc:Choice>
  </mc:AlternateContent>
  <xr:revisionPtr revIDLastSave="0" documentId="13_ncr:1_{120B0564-6FBE-41A4-B776-D9C67517BDBE}" xr6:coauthVersionLast="47" xr6:coauthVersionMax="47" xr10:uidLastSave="{00000000-0000-0000-0000-000000000000}"/>
  <bookViews>
    <workbookView xWindow="-110" yWindow="-110" windowWidth="19420" windowHeight="10420" xr2:uid="{00000000-000D-0000-FFFF-FFFF00000000}" activeTab="0"/>
  </bookViews>
  <sheets>
    <sheet name="CytAssist prep" sheetId="1" r:id="rId1"/>
    <sheet name="Protocol Overview Table" sheetId="2" r:id="rId2"/>
  </sheets>
  <calcPr calcId="181029"/>
</workbook>
</file>

<file path=xl/sharedStrings.xml><?xml version="1.0" encoding="utf-8"?>
<sst xmlns="http://schemas.openxmlformats.org/spreadsheetml/2006/main">
  <si>
    <t>Run variables</t>
  </si>
  <si>
    <t>Number of Samples:</t>
  </si>
  <si>
    <t>Probe vol (μL)</t>
  </si>
  <si>
    <t>Wash vol (μL)</t>
  </si>
  <si>
    <t>Ligation vol (μL)</t>
  </si>
  <si>
    <t>Apply Eosin post-staining?</t>
  </si>
  <si>
    <t>Yes</t>
  </si>
  <si>
    <t>Deck slot 3:</t>
  </si>
  <si>
    <t>Omni-Stainer S12 w/ sheath on Temp module</t>
  </si>
  <si>
    <t>A</t>
  </si>
  <si>
    <t>B</t>
  </si>
  <si>
    <t>C</t>
  </si>
  <si>
    <t>Deck slot 4:</t>
  </si>
  <si>
    <t>300 μL Tip rack</t>
  </si>
  <si>
    <t>Deck slot 1: 12-trough reservoir</t>
  </si>
  <si>
    <t>Destaining buffer</t>
  </si>
  <si>
    <t>Decross-linking buffer</t>
  </si>
  <si>
    <t>2X SSC Buffer</t>
  </si>
  <si>
    <t>1X PBS</t>
  </si>
  <si>
    <t>Alcoholic Eosin 10%</t>
  </si>
  <si>
    <t>Volume (ml)</t>
  </si>
  <si>
    <t>Deck slot 2: 96-well skirted plate</t>
  </si>
  <si>
    <t xml:space="preserve">!!! Each of the 12 columns corresponds one of the 12 samples in the Omni-stainer S12 module.   </t>
  </si>
  <si>
    <t>Reagent</t>
  </si>
  <si>
    <t>Volume [μL] / Well</t>
  </si>
  <si>
    <t>Row Volume (μL)</t>
  </si>
  <si>
    <t>Pre-hyb mix</t>
  </si>
  <si>
    <t>Probe Mix</t>
  </si>
  <si>
    <t>FFPE Post-Hyb. Wash Buffer</t>
  </si>
  <si>
    <t>D</t>
  </si>
  <si>
    <t>Probe Lig. Mix</t>
  </si>
  <si>
    <t>E</t>
  </si>
  <si>
    <t>Post-Lig. Wash Buffer</t>
  </si>
  <si>
    <t>F</t>
  </si>
  <si>
    <t>G</t>
  </si>
  <si>
    <t>H</t>
  </si>
  <si>
    <t>`</t>
  </si>
  <si>
    <t>Key</t>
  </si>
  <si>
    <t>Day 1</t>
  </si>
  <si>
    <t>Day 2</t>
  </si>
  <si>
    <t>SN</t>
  </si>
  <si>
    <t>Step</t>
  </si>
  <si>
    <t>Reagent premixing</t>
  </si>
  <si>
    <t>Volume (µL) 6.5 mm</t>
  </si>
  <si>
    <t>Volume (µL) 11 mm</t>
  </si>
  <si>
    <t>Volume Parhelia</t>
  </si>
  <si>
    <t>Processing Temperature (℃)</t>
  </si>
  <si>
    <t>Time</t>
  </si>
  <si>
    <t>Repeats</t>
  </si>
  <si>
    <t>Solution Viscosity</t>
  </si>
  <si>
    <t>Destaining</t>
  </si>
  <si>
    <t>0.1 N HCL</t>
  </si>
  <si>
    <t>No</t>
  </si>
  <si>
    <t>RT</t>
  </si>
  <si>
    <t>1X-Add and remove</t>
  </si>
  <si>
    <t>Not Viscous</t>
  </si>
  <si>
    <t>42 and then cool to 22</t>
  </si>
  <si>
    <t>15 min. at 42 C</t>
  </si>
  <si>
    <t>Decrosslinking</t>
  </si>
  <si>
    <t>Decrosslinking buffer</t>
  </si>
  <si>
    <t>Add and remove</t>
  </si>
  <si>
    <t>Premixed in step 2</t>
  </si>
  <si>
    <t>95 -&gt; RT</t>
  </si>
  <si>
    <t xml:space="preserve">60 min. and 10 min. </t>
  </si>
  <si>
    <t>Pre-Hybridization</t>
  </si>
  <si>
    <t>Pre-Hyb. Mix</t>
  </si>
  <si>
    <t>15 min.</t>
  </si>
  <si>
    <t>Probe Hybridization</t>
  </si>
  <si>
    <t>Probe-Hyb. Mix</t>
  </si>
  <si>
    <t>Overnight (16-24 h)</t>
  </si>
  <si>
    <t>Pause</t>
  </si>
  <si>
    <t>Post-Hyb. Wash</t>
  </si>
  <si>
    <t>150 (pre-heated)</t>
  </si>
  <si>
    <t>300 (pre-heated)</t>
  </si>
  <si>
    <t>5 min</t>
  </si>
  <si>
    <t>Probe Ligation</t>
  </si>
  <si>
    <t>37 -&gt; 4</t>
  </si>
  <si>
    <t>60 min. and Hold at 4C</t>
  </si>
  <si>
    <t>Slightly Viscous</t>
  </si>
  <si>
    <t>Post-Lig. Wash</t>
  </si>
  <si>
    <t>100 (RT and Pre-heated)</t>
  </si>
  <si>
    <t>200 (RT and Pre-heated)</t>
  </si>
  <si>
    <t>Staining</t>
  </si>
  <si>
    <t>1 min.</t>
  </si>
  <si>
    <t>Post-Staining- Wash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</si>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</sst>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2"/>
      <color indexed="8"/>
      <name val="Calibri"/>
    </font>
    <font>
      <b/>
      <sz val="18"/>
      <color indexed="9"/>
      <name val="Calibri"/>
    </font>
    <font>
      <b/>
      <sz val="14"/>
      <color indexed="8"/>
      <name val="Calibri"/>
    </font>
    <font>
      <b/>
      <sz val="18"/>
      <color indexed="8"/>
      <name val="Calibri"/>
    </font>
    <font>
      <b/>
      <sz val="13"/>
      <color indexed="8"/>
      <name val="Calibri"/>
    </font>
    <font>
      <b/>
      <sz val="20"/>
      <color indexed="13"/>
      <name val="Calibri"/>
    </font>
    <font>
      <b/>
      <sz val="18"/>
      <color indexed="13"/>
      <name val="Calibri"/>
    </font>
    <font>
      <b/>
      <sz val="12"/>
      <color indexed="8"/>
      <name val="Calibri"/>
    </font>
    <font>
      <sz val="14"/>
      <color indexed="8"/>
      <name val="Courier New"/>
    </font>
    <font>
      <b/>
      <sz val="11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17"/>
      <name val="Arial"/>
    </font>
    <font>
      <sz val="14"/>
      <color indexed="8"/>
      <name val="Calibri"/>
    </font>
    <font>
      <b/>
      <sz val="14"/>
      <color indexed="20"/>
      <name val="Calibri"/>
    </font>
    <font>
      <sz val="13"/>
      <color indexed="8"/>
      <name val="Calibri Light"/>
    </font>
    <font>
      <sz val="16"/>
      <color indexed="8"/>
      <name val="Calibri"/>
    </font>
    <font>
      <sz val="10"/>
      <color indexed="8"/>
      <name val="Calibri"/>
    </font>
  </fonts>
  <fills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9"/>
        <bgColor auto="1"/>
      </patternFill>
    </fill>
  </fills>
  <borders>
    <border>
      <left/>
      <right/>
      <top/>
      <bottom/>
      <diagonal/>
    </border>
    <border>
      <left style="thick">
        <color indexed="9"/>
      </left>
      <right/>
      <top style="thick">
        <color indexed="9"/>
      </top>
      <bottom style="thin">
        <color indexed="8"/>
      </bottom>
      <diagonal/>
    </border>
    <border>
      <left/>
      <right style="thick">
        <color indexed="9"/>
      </right>
      <top style="thick">
        <color indexed="9"/>
      </top>
      <bottom style="thin">
        <color indexed="8"/>
      </bottom>
      <diagonal/>
    </border>
    <border>
      <left style="thick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9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9"/>
      </bottom>
      <diagonal/>
    </border>
    <border>
      <left/>
      <right/>
      <top style="thick">
        <color indexed="9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16"/>
      </bottom>
      <diagonal/>
    </border>
    <border>
      <left/>
      <right style="thin">
        <color indexed="10"/>
      </right>
      <top style="medium">
        <color indexed="8"/>
      </top>
      <bottom style="thin">
        <color indexed="16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6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6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16"/>
      </left>
      <right style="medium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medium">
        <color indexed="16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medium">
        <color indexed="8"/>
      </left>
      <right style="medium">
        <color indexed="16"/>
      </right>
      <top style="thin">
        <color indexed="16"/>
      </top>
      <bottom style="medium">
        <color indexed="8"/>
      </bottom>
      <diagonal/>
    </border>
    <border>
      <left style="medium">
        <color indexed="16"/>
      </left>
      <right style="medium">
        <color indexed="16"/>
      </right>
      <top style="thin">
        <color indexed="16"/>
      </top>
      <bottom style="medium">
        <color indexed="8"/>
      </bottom>
      <diagonal/>
    </border>
    <border>
      <left style="medium">
        <color indexed="16"/>
      </left>
      <right style="medium">
        <color indexed="8"/>
      </right>
      <top style="thin">
        <color indexed="16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19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9"/>
      </top>
      <bottom style="thin">
        <color indexed="8"/>
      </bottom>
      <diagonal/>
    </border>
    <border>
      <left/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1"/>
      </bottom>
      <diagonal/>
    </border>
    <border>
      <left style="thin">
        <color indexed="12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21"/>
      </bottom>
      <diagonal/>
    </border>
    <border>
      <left/>
      <right style="thin">
        <color indexed="11"/>
      </right>
      <top style="medium">
        <color indexed="8"/>
      </top>
      <bottom style="medium">
        <color indexed="2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21"/>
      </bottom>
      <diagonal/>
    </border>
    <border>
      <left style="thin">
        <color indexed="11"/>
      </left>
      <right/>
      <top style="medium">
        <color indexed="8"/>
      </top>
      <bottom style="medium">
        <color indexed="21"/>
      </bottom>
      <diagonal/>
    </border>
    <border>
      <left/>
      <right/>
      <top style="medium">
        <color indexed="8"/>
      </top>
      <bottom style="medium">
        <color indexed="21"/>
      </bottom>
      <diagonal/>
    </border>
    <border>
      <left/>
      <right style="medium">
        <color indexed="8"/>
      </right>
      <top style="medium">
        <color indexed="8"/>
      </top>
      <bottom style="medium">
        <color indexed="2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medium">
        <color indexed="21"/>
      </right>
      <top/>
      <bottom style="thin">
        <color indexed="22"/>
      </bottom>
      <diagonal/>
    </border>
    <border>
      <left style="medium">
        <color indexed="21"/>
      </left>
      <right style="thin">
        <color indexed="11"/>
      </right>
      <top style="medium">
        <color indexed="21"/>
      </top>
      <bottom style="thin">
        <color indexed="23"/>
      </bottom>
      <diagonal/>
    </border>
    <border>
      <left style="thin">
        <color indexed="11"/>
      </left>
      <right style="thin">
        <color indexed="11"/>
      </right>
      <top style="medium">
        <color indexed="21"/>
      </top>
      <bottom style="thin">
        <color indexed="23"/>
      </bottom>
      <diagonal/>
    </border>
    <border>
      <left style="thin">
        <color indexed="11"/>
      </left>
      <right style="thin">
        <color indexed="11"/>
      </right>
      <top style="medium">
        <color indexed="21"/>
      </top>
      <bottom style="thin">
        <color indexed="12"/>
      </bottom>
      <diagonal/>
    </border>
    <border>
      <left style="thin">
        <color indexed="11"/>
      </left>
      <right style="medium">
        <color indexed="8"/>
      </right>
      <top style="medium">
        <color indexed="21"/>
      </top>
      <bottom style="thin">
        <color indexed="23"/>
      </bottom>
      <diagonal/>
    </border>
    <border>
      <left style="medium">
        <color indexed="8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medium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23"/>
      </right>
      <top style="thin">
        <color indexed="22"/>
      </top>
      <bottom style="thin">
        <color indexed="22"/>
      </bottom>
      <diagonal/>
    </border>
    <border>
      <left style="thick">
        <color indexed="23"/>
      </left>
      <right style="thin">
        <color indexed="12"/>
      </right>
      <top style="thin">
        <color indexed="23"/>
      </top>
      <bottom style="thin">
        <color indexed="22"/>
      </bottom>
      <diagonal/>
    </border>
    <border>
      <left style="thin">
        <color indexed="12"/>
      </left>
      <right style="thin">
        <color indexed="12"/>
      </right>
      <top style="thin">
        <color indexed="2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23"/>
      </right>
      <top style="thin">
        <color indexed="23"/>
      </top>
      <bottom style="thin">
        <color indexed="12"/>
      </bottom>
      <diagonal/>
    </border>
    <border>
      <left style="thick">
        <color indexed="23"/>
      </left>
      <right/>
      <top style="thin">
        <color indexed="11"/>
      </top>
      <bottom style="thin">
        <color indexed="11"/>
      </bottom>
      <diagonal/>
    </border>
    <border>
      <left style="thick">
        <color indexed="23"/>
      </left>
      <right style="thin">
        <color indexed="12"/>
      </right>
      <top style="thin">
        <color indexed="22"/>
      </top>
      <bottom style="thin">
        <color indexed="22"/>
      </bottom>
      <diagonal/>
    </border>
    <border>
      <left style="thin">
        <color indexed="12"/>
      </left>
      <right style="thick">
        <color indexed="23"/>
      </right>
      <top style="thin">
        <color indexed="12"/>
      </top>
      <bottom style="thin">
        <color indexed="12"/>
      </bottom>
      <diagonal/>
    </border>
    <border>
      <left/>
      <right/>
      <top style="thick">
        <color indexed="23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>
    <xf numFmtId="0" fontId="0" fillId="0" borderId="0" xfId="0" applyFont="1" applyAlignment="1"/>
    <xf numFmtId="0" fontId="0" fillId="0" borderId="0" xfId="0" applyNumberFormat="1" applyFont="1" applyAlignment="1"/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2" borderId="4" xfId="0" applyFont="1" applyFill="1" applyBorder="1" applyAlignment="1"/>
    <xf numFmtId="49" fontId="3" fillId="2" borderId="4" xfId="0" applyNumberFormat="1" applyFont="1" applyFill="1" applyBorder="1" applyAlignment="1">
      <alignment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4" fillId="2" borderId="7" xfId="0" applyNumberFormat="1" applyFont="1" applyFill="1" applyBorder="1" applyAlignment="1">
      <alignment horizontal="left"/>
    </xf>
    <xf numFmtId="0" fontId="5" fillId="3" borderId="8" xfId="0" applyNumberFormat="1" applyFont="1" applyFill="1" applyBorder="1" applyAlignment="1">
      <alignment horizontal="right"/>
    </xf>
    <xf numFmtId="0" fontId="0" fillId="2" borderId="3" xfId="0" applyFont="1" applyFill="1" applyBorder="1" applyAlignment="1"/>
    <xf numFmtId="49" fontId="2" fillId="2" borderId="4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left"/>
    </xf>
    <xf numFmtId="0" fontId="6" fillId="3" borderId="10" xfId="0" applyNumberFormat="1" applyFont="1" applyFill="1" applyBorder="1" applyAlignment="1">
      <alignment horizontal="right" wrapText="1"/>
    </xf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wrapText="1"/>
    </xf>
    <xf numFmtId="0" fontId="8" fillId="2" borderId="4" xfId="0" applyFont="1" applyFill="1" applyBorder="1" applyAlignment="1"/>
    <xf numFmtId="0" fontId="8" fillId="2" borderId="5" xfId="0" applyFont="1" applyFill="1" applyBorder="1" applyAlignment="1"/>
    <xf numFmtId="49" fontId="4" fillId="2" borderId="11" xfId="0" applyNumberFormat="1" applyFont="1" applyFill="1" applyBorder="1" applyAlignment="1">
      <alignment horizontal="left"/>
    </xf>
    <xf numFmtId="49" fontId="6" fillId="3" borderId="12" xfId="0" applyNumberFormat="1" applyFont="1" applyFill="1" applyBorder="1" applyAlignment="1">
      <alignment horizontal="right" wrapText="1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/>
    <xf numFmtId="49" fontId="4" fillId="4" borderId="15" xfId="0" applyNumberFormat="1" applyFont="1" applyFill="1" applyBorder="1" applyAlignment="1">
      <alignment horizontal="left"/>
    </xf>
    <xf numFmtId="49" fontId="9" fillId="2" borderId="16" xfId="0" applyNumberFormat="1" applyFont="1" applyFill="1" applyBorder="1" applyAlignment="1"/>
    <xf numFmtId="49" fontId="10" fillId="2" borderId="17" xfId="0" applyNumberFormat="1" applyFont="1" applyFill="1" applyBorder="1" applyAlignment="1"/>
    <xf numFmtId="0" fontId="11" fillId="2" borderId="17" xfId="0" applyFont="1" applyFill="1" applyBorder="1" applyAlignment="1"/>
    <xf numFmtId="0" fontId="11" fillId="2" borderId="18" xfId="0" applyFont="1" applyFill="1" applyBorder="1" applyAlignment="1"/>
    <xf numFmtId="0" fontId="0" fillId="2" borderId="19" xfId="0" applyFont="1" applyFill="1" applyBorder="1" applyAlignment="1"/>
    <xf numFmtId="0" fontId="11" fillId="2" borderId="20" xfId="0" applyFont="1" applyFill="1" applyBorder="1" applyAlignment="1"/>
    <xf numFmtId="0" fontId="11" fillId="2" borderId="21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vertical="center"/>
    </xf>
    <xf numFmtId="0" fontId="11" fillId="2" borderId="23" xfId="0" applyNumberFormat="1" applyFont="1" applyFill="1" applyBorder="1" applyAlignment="1">
      <alignment vertical="center"/>
    </xf>
    <xf numFmtId="0" fontId="11" fillId="2" borderId="24" xfId="0" applyNumberFormat="1" applyFont="1" applyFill="1" applyBorder="1" applyAlignment="1">
      <alignment vertical="center"/>
    </xf>
    <xf numFmtId="49" fontId="11" fillId="2" borderId="20" xfId="0" applyNumberFormat="1" applyFont="1" applyFill="1" applyBorder="1" applyAlignment="1">
      <alignment horizontal="center"/>
    </xf>
    <xf numFmtId="49" fontId="12" fillId="5" borderId="21" xfId="0" applyNumberFormat="1" applyFont="1" applyFill="1" applyBorder="1" applyAlignment="1">
      <alignment horizontal="center" vertical="center" wrapText="1"/>
    </xf>
    <xf numFmtId="49" fontId="12" fillId="5" borderId="25" xfId="0" applyNumberFormat="1" applyFont="1" applyFill="1" applyBorder="1" applyAlignment="1">
      <alignment horizontal="center" vertical="center" wrapText="1"/>
    </xf>
    <xf numFmtId="49" fontId="11" fillId="2" borderId="26" xfId="0" applyNumberFormat="1" applyFont="1" applyFill="1" applyBorder="1" applyAlignment="1">
      <alignment horizontal="center"/>
    </xf>
    <xf numFmtId="49" fontId="12" fillId="5" borderId="27" xfId="0" applyNumberFormat="1" applyFont="1" applyFill="1" applyBorder="1" applyAlignment="1">
      <alignment horizontal="center" vertical="center" wrapText="1"/>
    </xf>
    <xf numFmtId="49" fontId="12" fillId="5" borderId="28" xfId="0" applyNumberFormat="1" applyFont="1" applyFill="1" applyBorder="1" applyAlignment="1">
      <alignment horizontal="center" vertical="center" wrapText="1"/>
    </xf>
    <xf numFmtId="0" fontId="0" fillId="2" borderId="29" xfId="0" applyFont="1" applyFill="1" applyBorder="1" applyAlignment="1"/>
    <xf numFmtId="0" fontId="0" fillId="2" borderId="30" xfId="0" applyFont="1" applyFill="1" applyBorder="1" applyAlignment="1"/>
    <xf numFmtId="49" fontId="4" fillId="4" borderId="31" xfId="0" applyNumberFormat="1" applyFont="1" applyFill="1" applyBorder="1" applyAlignment="1">
      <alignment horizontal="left"/>
    </xf>
    <xf numFmtId="49" fontId="7" fillId="2" borderId="32" xfId="0" applyNumberFormat="1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49" fontId="4" fillId="4" borderId="35" xfId="0" applyNumberFormat="1" applyFont="1" applyFill="1" applyBorder="1" applyAlignment="1">
      <alignment horizontal="left" vertical="center"/>
    </xf>
    <xf numFmtId="0" fontId="7" fillId="2" borderId="36" xfId="0" applyNumberFormat="1" applyFont="1" applyFill="1" applyBorder="1" applyAlignment="1">
      <alignment horizontal="center" vertical="center"/>
    </xf>
    <xf numFmtId="0" fontId="7" fillId="2" borderId="37" xfId="0" applyNumberFormat="1" applyFont="1" applyFill="1" applyBorder="1" applyAlignment="1">
      <alignment horizontal="center" vertical="center"/>
    </xf>
    <xf numFmtId="0" fontId="7" fillId="2" borderId="38" xfId="0" applyNumberFormat="1" applyFont="1" applyFill="1" applyBorder="1" applyAlignment="1">
      <alignment horizontal="center" vertical="center"/>
    </xf>
    <xf numFmtId="49" fontId="7" fillId="2" borderId="39" xfId="0" applyNumberFormat="1" applyFont="1" applyFill="1" applyBorder="1" applyAlignment="1">
      <alignment horizontal="center" vertical="center" wrapText="1"/>
    </xf>
    <xf numFmtId="49" fontId="13" fillId="2" borderId="40" xfId="0" applyNumberFormat="1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49" fontId="13" fillId="2" borderId="41" xfId="0" applyNumberFormat="1" applyFont="1" applyFill="1" applyBorder="1" applyAlignment="1">
      <alignment horizontal="center" vertical="center" wrapText="1"/>
    </xf>
    <xf numFmtId="49" fontId="0" fillId="2" borderId="42" xfId="0" applyNumberFormat="1" applyFont="1" applyFill="1" applyBorder="1" applyAlignment="1"/>
    <xf numFmtId="0" fontId="13" fillId="2" borderId="43" xfId="0" applyNumberFormat="1" applyFont="1" applyFill="1" applyBorder="1" applyAlignment="1">
      <alignment horizontal="center"/>
    </xf>
    <xf numFmtId="0" fontId="13" fillId="2" borderId="44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45" xfId="0" applyFont="1" applyFill="1" applyBorder="1" applyAlignment="1">
      <alignment horizontal="center"/>
    </xf>
    <xf numFmtId="0" fontId="13" fillId="2" borderId="46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7" xfId="0" applyNumberFormat="1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49" fontId="4" fillId="4" borderId="48" xfId="0" applyNumberFormat="1" applyFont="1" applyFill="1" applyBorder="1" applyAlignment="1">
      <alignment horizontal="left"/>
    </xf>
    <xf numFmtId="49" fontId="4" fillId="4" borderId="49" xfId="0" applyNumberFormat="1" applyFont="1" applyFill="1" applyBorder="1" applyAlignment="1">
      <alignment horizontal="left"/>
    </xf>
    <xf numFmtId="49" fontId="15" fillId="2" borderId="56" xfId="0" applyNumberFormat="1" applyFont="1" applyFill="1" applyBorder="1" applyAlignment="1">
      <alignment horizontal="left"/>
    </xf>
    <xf numFmtId="49" fontId="7" fillId="2" borderId="57" xfId="0" applyNumberFormat="1" applyFont="1" applyFill="1" applyBorder="1" applyAlignment="1">
      <alignment wrapText="1"/>
    </xf>
    <xf numFmtId="0" fontId="7" fillId="2" borderId="58" xfId="0" applyFont="1" applyFill="1" applyBorder="1" applyAlignment="1"/>
    <xf numFmtId="0" fontId="7" fillId="2" borderId="59" xfId="0" applyNumberFormat="1" applyFont="1" applyFill="1" applyBorder="1" applyAlignment="1">
      <alignment horizontal="center"/>
    </xf>
    <xf numFmtId="0" fontId="7" fillId="2" borderId="60" xfId="0" applyNumberFormat="1" applyFont="1" applyFill="1" applyBorder="1" applyAlignment="1">
      <alignment horizontal="center"/>
    </xf>
    <xf numFmtId="0" fontId="7" fillId="2" borderId="61" xfId="0" applyNumberFormat="1" applyFont="1" applyFill="1" applyBorder="1" applyAlignment="1">
      <alignment horizontal="center"/>
    </xf>
    <xf numFmtId="49" fontId="0" fillId="2" borderId="62" xfId="0" applyNumberFormat="1" applyFont="1" applyFill="1" applyBorder="1" applyAlignment="1">
      <alignment horizontal="center" wrapText="1"/>
    </xf>
    <xf numFmtId="0" fontId="0" fillId="2" borderId="63" xfId="0" applyFont="1" applyFill="1" applyBorder="1" applyAlignment="1"/>
    <xf numFmtId="0" fontId="0" fillId="2" borderId="64" xfId="0" applyFont="1" applyFill="1" applyBorder="1" applyAlignment="1"/>
    <xf numFmtId="49" fontId="16" fillId="6" borderId="65" xfId="0" applyNumberFormat="1" applyFont="1" applyFill="1" applyBorder="1" applyAlignment="1"/>
    <xf numFmtId="1" fontId="2" fillId="2" borderId="66" xfId="0" applyNumberFormat="1" applyFont="1" applyFill="1" applyBorder="1" applyAlignment="1">
      <alignment horizontal="left" vertical="center"/>
    </xf>
    <xf numFmtId="49" fontId="7" fillId="2" borderId="67" xfId="0" applyNumberFormat="1" applyFont="1" applyFill="1" applyBorder="1" applyAlignment="1">
      <alignment horizontal="center"/>
    </xf>
    <xf numFmtId="49" fontId="17" fillId="2" borderId="68" xfId="0" applyNumberFormat="1" applyFont="1" applyFill="1" applyBorder="1" applyAlignment="1">
      <alignment horizontal="center"/>
    </xf>
    <xf numFmtId="49" fontId="17" fillId="2" borderId="69" xfId="0" applyNumberFormat="1" applyFont="1" applyFill="1" applyBorder="1" applyAlignment="1">
      <alignment horizontal="center"/>
    </xf>
    <xf numFmtId="49" fontId="17" fillId="2" borderId="70" xfId="0" applyNumberFormat="1" applyFont="1" applyFill="1" applyBorder="1" applyAlignment="1">
      <alignment horizontal="center"/>
    </xf>
    <xf numFmtId="0" fontId="0" fillId="2" borderId="71" xfId="0" applyNumberFormat="1" applyFont="1" applyFill="1" applyBorder="1" applyAlignment="1">
      <alignment horizontal="center"/>
    </xf>
    <xf numFmtId="49" fontId="7" fillId="2" borderId="72" xfId="0" applyNumberFormat="1" applyFont="1" applyFill="1" applyBorder="1" applyAlignment="1">
      <alignment horizontal="center"/>
    </xf>
    <xf numFmtId="49" fontId="17" fillId="2" borderId="73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49" fontId="16" fillId="7" borderId="65" xfId="0" applyNumberFormat="1" applyFont="1" applyFill="1" applyBorder="1" applyAlignment="1"/>
    <xf numFmtId="0" fontId="0" fillId="2" borderId="74" xfId="0" applyFont="1" applyFill="1" applyBorder="1" applyAlignment="1"/>
    <xf numFmtId="49" fontId="0" fillId="2" borderId="75" xfId="0" applyNumberFormat="1" applyFont="1" applyFill="1" applyBorder="1" applyAlignment="1"/>
    <xf numFmtId="0" fontId="0" fillId="2" borderId="75" xfId="0" applyFont="1" applyFill="1" applyBorder="1" applyAlignment="1"/>
    <xf numFmtId="0" fontId="0" fillId="2" borderId="76" xfId="0" applyFont="1" applyFill="1" applyBorder="1" applyAlignment="1"/>
    <xf numFmtId="49" fontId="0" fillId="2" borderId="4" xfId="0" applyNumberFormat="1" applyFont="1" applyFill="1" applyBorder="1" applyAlignment="1"/>
    <xf numFmtId="49" fontId="7" fillId="2" borderId="4" xfId="0" applyNumberFormat="1" applyFont="1" applyFill="1" applyBorder="1" applyAlignment="1">
      <alignment horizontal="right" vertical="center"/>
    </xf>
    <xf numFmtId="49" fontId="16" fillId="6" borderId="4" xfId="0" applyNumberFormat="1" applyFont="1" applyFill="1" applyBorder="1" applyAlignment="1">
      <alignment vertical="top"/>
    </xf>
    <xf numFmtId="49" fontId="16" fillId="7" borderId="4" xfId="0" applyNumberFormat="1" applyFont="1" applyFill="1" applyBorder="1" applyAlignment="1">
      <alignment vertical="top"/>
    </xf>
    <xf numFmtId="0" fontId="0" fillId="0" borderId="0" xfId="0" applyNumberFormat="1" applyFont="1" applyAlignment="1"/>
    <xf numFmtId="49" fontId="0" fillId="2" borderId="77" xfId="0" applyNumberFormat="1" applyFont="1" applyFill="1" applyBorder="1" applyAlignment="1">
      <alignment horizontal="center"/>
    </xf>
    <xf numFmtId="49" fontId="0" fillId="2" borderId="78" xfId="0" applyNumberFormat="1" applyFont="1" applyFill="1" applyBorder="1" applyAlignment="1">
      <alignment horizontal="center"/>
    </xf>
    <xf numFmtId="49" fontId="0" fillId="2" borderId="79" xfId="0" applyNumberFormat="1" applyFont="1" applyFill="1" applyBorder="1" applyAlignment="1">
      <alignment horizontal="center"/>
    </xf>
    <xf numFmtId="0" fontId="0" fillId="2" borderId="39" xfId="0" applyNumberFormat="1" applyFont="1" applyFill="1" applyBorder="1" applyAlignment="1">
      <alignment horizontal="center"/>
    </xf>
    <xf numFmtId="49" fontId="0" fillId="2" borderId="40" xfId="0" applyNumberFormat="1" applyFont="1" applyFill="1" applyBorder="1" applyAlignment="1">
      <alignment horizontal="center"/>
    </xf>
    <xf numFmtId="0" fontId="0" fillId="2" borderId="40" xfId="0" applyNumberFormat="1" applyFont="1" applyFill="1" applyBorder="1" applyAlignment="1">
      <alignment horizontal="center"/>
    </xf>
    <xf numFmtId="49" fontId="0" fillId="2" borderId="41" xfId="0" applyNumberFormat="1" applyFont="1" applyFill="1" applyBorder="1" applyAlignment="1">
      <alignment horizontal="center"/>
    </xf>
    <xf numFmtId="49" fontId="0" fillId="2" borderId="39" xfId="0" applyNumberFormat="1" applyFont="1" applyFill="1" applyBorder="1" applyAlignment="1">
      <alignment horizontal="center"/>
    </xf>
    <xf numFmtId="0" fontId="0" fillId="2" borderId="40" xfId="0" applyFont="1" applyFill="1" applyBorder="1" applyAlignment="1">
      <alignment horizontal="center"/>
    </xf>
    <xf numFmtId="49" fontId="0" fillId="8" borderId="40" xfId="0" applyNumberFormat="1" applyFont="1" applyFill="1" applyBorder="1" applyAlignment="1">
      <alignment horizontal="center"/>
    </xf>
    <xf numFmtId="49" fontId="0" fillId="2" borderId="44" xfId="0" applyNumberFormat="1" applyFont="1" applyFill="1" applyBorder="1" applyAlignment="1">
      <alignment horizontal="center"/>
    </xf>
    <xf numFmtId="0" fontId="0" fillId="2" borderId="44" xfId="0" applyNumberFormat="1" applyFont="1" applyFill="1" applyBorder="1" applyAlignment="1">
      <alignment horizontal="center"/>
    </xf>
    <xf numFmtId="49" fontId="0" fillId="2" borderId="47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/>
    <xf numFmtId="49" fontId="14" fillId="4" borderId="50" xfId="0" applyNumberFormat="1" applyFont="1" applyFill="1" applyBorder="1" applyAlignment="1">
      <alignment horizontal="center"/>
    </xf>
    <xf numFmtId="0" fontId="0" fillId="2" borderId="50" xfId="0" applyFont="1" applyFill="1" applyBorder="1" applyAlignment="1"/>
    <xf numFmtId="0" fontId="0" fillId="2" borderId="51" xfId="0" applyFont="1" applyFill="1" applyBorder="1" applyAlignment="1"/>
    <xf numFmtId="0" fontId="0" fillId="2" borderId="52" xfId="0" applyFont="1" applyFill="1" applyBorder="1" applyAlignment="1"/>
    <xf numFmtId="0" fontId="0" fillId="2" borderId="53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</cellXfs>
  <cellStyles count="1">
    <cellStyle name="Normal" xfId="0" builtinId="0"/>
  </cellStyles>
  <dxfs count="8">
    <dxf>
      <font>
        <color rgb="FF9C0006"/>
      </font>
      <fill>
        <patternFill patternType="solid">
          <fgColor indexed="25"/>
          <bgColor indexed="26"/>
        </patternFill>
      </fill>
    </dxf>
    <dxf>
      <font>
        <color rgb="FF9C5700"/>
      </font>
      <fill>
        <patternFill patternType="solid">
          <fgColor indexed="25"/>
          <bgColor indexed="29"/>
        </patternFill>
      </fill>
    </dxf>
    <dxf>
      <font>
        <color rgb="FF006100"/>
      </font>
      <fill>
        <patternFill patternType="solid">
          <fgColor indexed="25"/>
          <bgColor indexed="27"/>
        </patternFill>
      </fill>
    </dxf>
    <dxf>
      <fill>
        <patternFill patternType="solid">
          <fgColor indexed="25"/>
          <bgColor indexed="26"/>
        </patternFill>
      </fill>
    </dxf>
    <dxf>
      <font>
        <color rgb="FF9C0006"/>
      </font>
      <fill>
        <patternFill patternType="solid">
          <fgColor indexed="25"/>
          <bgColor indexed="26"/>
        </patternFill>
      </fill>
    </dxf>
    <dxf>
      <font>
        <color rgb="FF9C5700"/>
      </font>
      <fill>
        <patternFill patternType="solid">
          <fgColor indexed="25"/>
          <bgColor indexed="29"/>
        </patternFill>
      </fill>
    </dxf>
    <dxf>
      <font>
        <color rgb="FF006100"/>
      </font>
      <fill>
        <patternFill patternType="solid">
          <fgColor indexed="25"/>
          <bgColor indexed="27"/>
        </patternFill>
      </fill>
    </dxf>
    <dxf>
      <fill>
        <patternFill patternType="solid">
          <fgColor indexed="25"/>
          <bgColor indexed="2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00B050"/>
      <rgbColor rgb="FF365B9C"/>
      <rgbColor rgb="FFFFCC99"/>
      <rgbColor rgb="FFD8D8D8"/>
      <rgbColor rgb="FFA7A7A7"/>
      <rgbColor rgb="FFFEFB00"/>
      <rgbColor rgb="FF00A4DF"/>
      <rgbColor rgb="FF3F3F3F"/>
      <rgbColor rgb="FFBD6427"/>
      <rgbColor rgb="FF598A38"/>
      <rgbColor rgb="FF385623"/>
      <rgbColor rgb="FF70AD47"/>
      <rgbColor rgb="FF9CC2E5"/>
      <rgbColor rgb="00000000"/>
      <rgbColor rgb="FFFFC7CE"/>
      <rgbColor rgb="FFC6EFCE"/>
      <rgbColor rgb="FF006100"/>
      <rgbColor rgb="FFFFEB9C"/>
      <rgbColor rgb="FF9C5700"/>
      <rgbColor rgb="FF9C0006"/>
      <rgbColor rgb="FFFFD965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81075</xdr:colOff>
      <xdr:row>0</xdr:row>
      <xdr:rowOff>591458</xdr:rowOff>
    </xdr:from>
    <xdr:to>
      <xdr:col>44</xdr:col>
      <xdr:colOff>25284</xdr:colOff>
      <xdr:row>28</xdr:row>
      <xdr:rowOff>4269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38" r="738"/>
        <a:stretch>
          <a:fillRect/>
        </a:stretch>
      </xdr:blipFill>
      <xdr:spPr>
        <a:xfrm>
          <a:off x="26382775" y="591457"/>
          <a:ext cx="9024710" cy="8873678"/>
        </a:xfrm>
        <a:prstGeom prst="rect">
          <a:avLst/>
        </a:prstGeom>
        <a:ln w="9525" cap="flat">
          <a:solidFill>
            <a:srgbClr val="A7DFF7"/>
          </a:solidFill>
          <a:prstDash val="solid"/>
          <a:round/>
        </a:ln>
        <a:effectLst/>
      </xdr:spPr>
    </xdr:pic>
    <xdr:clientData/>
  </xdr:twoCellAnchor>
  <xdr:twoCellAnchor editAs="oneCell">
    <xdr:from>
      <xdr:col>5</xdr:col>
      <xdr:colOff>254000</xdr:colOff>
      <xdr:row>0</xdr:row>
      <xdr:rowOff>95250</xdr:rowOff>
    </xdr:from>
    <xdr:to>
      <xdr:col>13</xdr:col>
      <xdr:colOff>353812</xdr:colOff>
      <xdr:row>13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967394-88D9-4617-9A58-B49623C68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95250"/>
          <a:ext cx="4709912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showGridLines="0" tabSelected="1" workbookViewId="0">
      <selection activeCell="E2" sqref="E2"/>
    </sheetView>
  </sheetViews>
  <sheetFormatPr defaultColWidth="10.83203125" defaultRowHeight="16.649999999999999" customHeight="1" x14ac:dyDescent="0.35"/>
  <cols>
    <col min="1" max="1" width="38.4140625" style="1" customWidth="1"/>
    <col min="2" max="2" width="16.9140625" style="1" customWidth="1"/>
    <col min="3" max="3" width="8.9140625" style="1" customWidth="1"/>
    <col min="4" max="4" width="8.33203125" style="1" customWidth="1"/>
    <col min="5" max="5" width="7.83203125" style="1" customWidth="1"/>
    <col min="6" max="6" width="7.25" style="1" customWidth="1"/>
    <col min="7" max="7" width="8.4140625" style="1" customWidth="1"/>
    <col min="8" max="8" width="6.83203125" style="1" customWidth="1"/>
    <col min="9" max="9" width="7.6640625" style="1" customWidth="1"/>
    <col min="10" max="10" width="7.33203125" style="1" customWidth="1"/>
    <col min="11" max="11" width="7.5" style="1" customWidth="1"/>
    <col min="12" max="12" width="6.5" style="1" customWidth="1"/>
    <col min="13" max="13" width="9" style="1" customWidth="1"/>
    <col min="14" max="14" width="7.1640625" style="1" customWidth="1"/>
    <col min="15" max="15" width="6.58203125" style="1" customWidth="1"/>
    <col min="16" max="16" width="9" style="1" customWidth="1"/>
    <col min="17" max="17" width="10.83203125" style="1" customWidth="1"/>
    <col min="18" max="18" width="16.5" style="1" customWidth="1"/>
    <col min="19" max="46" width="10.83203125" style="1" customWidth="1"/>
    <col min="47" max="16384" width="10.83203125" style="1"/>
  </cols>
  <sheetData>
    <row r="1" spans="1:45" ht="101.9" customHeight="1" x14ac:dyDescent="0.55000000000000004">
      <c r="A1" t="s" s="107">
        <v>0</v>
      </c>
      <c r="B1" s="108"/>
      <c r="C1" s="2"/>
      <c r="D1" s="3"/>
      <c r="E1" s="3"/>
      <c r="F1" s="4"/>
      <c r="G1" s="4"/>
      <c r="H1" s="5"/>
      <c r="I1" s="5"/>
      <c r="J1" s="5"/>
      <c r="K1" s="6"/>
      <c r="L1" s="6"/>
      <c r="M1" s="6"/>
      <c r="N1" s="6"/>
      <c r="O1" s="6"/>
      <c r="P1" s="6"/>
      <c r="Q1" s="6"/>
      <c r="R1" s="5"/>
      <c r="S1" s="7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ht="28" customHeight="1" x14ac:dyDescent="0.6">
      <c r="A2" t="s" s="9">
        <v>1</v>
      </c>
      <c r="B2" s="10">
        <v>2</v>
      </c>
      <c r="C2" s="11"/>
      <c r="D2" s="5"/>
      <c r="E2" s="12"/>
      <c r="F2" s="12"/>
      <c r="G2" s="1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ht="26" customHeight="1" x14ac:dyDescent="0.55000000000000004">
      <c r="A3" t="s" s="13">
        <v>2</v>
      </c>
      <c r="B3" s="14">
        <v>200</v>
      </c>
      <c r="C3" s="11"/>
      <c r="D3" s="5"/>
      <c r="E3" s="12"/>
      <c r="F3" s="12"/>
      <c r="G3" s="12"/>
      <c r="H3" s="15"/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26" customHeight="1" x14ac:dyDescent="0.55000000000000004">
      <c r="A4" t="s" s="13">
        <v>3</v>
      </c>
      <c r="B4" s="14">
        <v>150</v>
      </c>
      <c r="C4" s="11"/>
      <c r="D4" s="5"/>
      <c r="E4" s="5"/>
      <c r="F4" s="5"/>
      <c r="G4" s="16"/>
      <c r="H4" s="15"/>
      <c r="I4" s="5"/>
      <c r="J4" s="5"/>
      <c r="K4" s="5"/>
      <c r="L4" s="5"/>
      <c r="M4" s="5"/>
      <c r="N4" s="5"/>
      <c r="O4" s="5"/>
      <c r="P4" s="5"/>
      <c r="Q4" s="5"/>
      <c r="R4" s="5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ht="26" customHeight="1" x14ac:dyDescent="0.55000000000000004">
      <c r="A5" t="s" s="13">
        <v>4</v>
      </c>
      <c r="B5" s="14">
        <v>130</v>
      </c>
      <c r="C5" s="11"/>
      <c r="D5" s="5"/>
      <c r="E5" s="5"/>
      <c r="F5" s="5"/>
      <c r="G5" s="16"/>
      <c r="H5" s="15"/>
      <c r="I5" s="5"/>
      <c r="J5" s="5"/>
      <c r="K5" s="5"/>
      <c r="L5" s="5"/>
      <c r="M5" s="5"/>
      <c r="N5" s="5"/>
      <c r="O5" s="5"/>
      <c r="P5" s="5"/>
      <c r="Q5" s="5"/>
      <c r="R5" s="17"/>
      <c r="S5" s="1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21" customHeight="1" x14ac:dyDescent="0.55000000000000004">
      <c r="A6" t="s" s="19">
        <v>5</v>
      </c>
      <c r="B6" t="s" s="20">
        <v>52</v>
      </c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7"/>
      <c r="S6" s="1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1" customHeight="1" x14ac:dyDescent="0.45">
      <c r="A7" s="21"/>
      <c r="B7" s="21"/>
      <c r="C7" s="22"/>
      <c r="D7" s="22"/>
      <c r="E7" s="2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7"/>
      <c r="S7" s="1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ht="20" customHeight="1" x14ac:dyDescent="0.45">
      <c r="A8" t="s" s="23">
        <v>7</v>
      </c>
      <c r="B8" t="s" s="24">
        <v>8</v>
      </c>
      <c r="C8" s="25"/>
      <c r="D8" s="26"/>
      <c r="E8" s="27"/>
      <c r="F8" s="2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7"/>
      <c r="S8" s="1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 spans="1:45" ht="19" customHeight="1" x14ac:dyDescent="0.45">
      <c r="A9" s="29"/>
      <c r="B9" s="30">
        <v>1</v>
      </c>
      <c r="C9" s="31">
        <v>2</v>
      </c>
      <c r="D9" s="32">
        <v>3</v>
      </c>
      <c r="E9" s="33">
        <v>4</v>
      </c>
      <c r="F9" s="2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7"/>
      <c r="S9" s="1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 ht="19" customHeight="1" x14ac:dyDescent="0.45">
      <c r="A10" t="s" s="34">
        <v>9</v>
      </c>
      <c r="B10" s="35">
        <f>IF(B9&lt;=$B$2,"Sample","")</f>
      </c>
      <c r="C10" s="35">
        <f>IF(C9&lt;=$B$2,"Sample","")</f>
      </c>
      <c r="D10" s="35">
        <f>IF(D9&lt;=$B$2,"Sample","")</f>
      </c>
      <c r="E10" s="36">
        <f>IF(E9&lt;=$B$2,"Sample","")</f>
      </c>
      <c r="F10" s="2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7"/>
      <c r="S10" s="1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 ht="16" customHeight="1" x14ac:dyDescent="0.35">
      <c r="A11" t="s" s="34">
        <v>10</v>
      </c>
      <c r="B11" s="35">
        <f>IF((B$9+4)&lt;=$B$2,"Sample","")</f>
      </c>
      <c r="C11" s="35">
        <f>IF((C$9+4)&lt;=$B$2,"Sample","")</f>
      </c>
      <c r="D11" s="35">
        <f>IF((D$9+4)&lt;=$B$2,"Sample","")</f>
      </c>
      <c r="E11" s="36">
        <f>IF((E$9+4)&lt;=$B$2,"Sample","")</f>
      </c>
      <c r="F11" s="2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5" ht="17" customHeight="1" x14ac:dyDescent="0.35">
      <c r="A12" t="s" s="37">
        <v>11</v>
      </c>
      <c r="B12" s="38">
        <f>IF((B$9+8)&lt;=$B$2,"Sample","")</f>
      </c>
      <c r="C12" s="38">
        <f>IF((C$9+8)&lt;=$B$2,"Sample","")</f>
      </c>
      <c r="D12" s="38">
        <f>IF((D$9+8)&lt;=$B$2,"Sample","")</f>
      </c>
      <c r="E12" s="39">
        <f>IF((E$9+8)&lt;=$B$2,"Sample","")</f>
      </c>
      <c r="F12" s="2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7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ht="18" customHeight="1" x14ac:dyDescent="0.35">
      <c r="A13" s="40"/>
      <c r="B13" s="40"/>
      <c r="C13" s="41"/>
      <c r="D13" s="41"/>
      <c r="E13" s="4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7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5" ht="21" customHeight="1" x14ac:dyDescent="0.4">
      <c r="A14" t="s" s="42">
        <v>12</v>
      </c>
      <c r="B14" t="s" s="43">
        <v>13</v>
      </c>
      <c r="C14" s="2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7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18" customHeight="1" x14ac:dyDescent="0.35">
      <c r="A15" s="44"/>
      <c r="B15" s="4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5"/>
      <c r="O15" s="5"/>
      <c r="P15" s="5"/>
      <c r="Q15" s="5"/>
      <c r="R15" s="5"/>
      <c r="S15" s="7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ht="29" customHeight="1" x14ac:dyDescent="0.35">
      <c r="A16" t="s" s="46">
        <v>14</v>
      </c>
      <c r="B16" s="47">
        <v>1</v>
      </c>
      <c r="C16" s="48">
        <v>2</v>
      </c>
      <c r="D16" s="48">
        <v>3</v>
      </c>
      <c r="E16" s="48">
        <v>4</v>
      </c>
      <c r="F16" s="48">
        <v>5</v>
      </c>
      <c r="G16" s="48">
        <v>6</v>
      </c>
      <c r="H16" s="48">
        <v>7</v>
      </c>
      <c r="I16" s="48">
        <v>8</v>
      </c>
      <c r="J16" s="48">
        <v>9</v>
      </c>
      <c r="K16" s="48">
        <v>10</v>
      </c>
      <c r="L16" s="48">
        <v>11</v>
      </c>
      <c r="M16" s="49">
        <v>12</v>
      </c>
      <c r="N16" s="28"/>
      <c r="O16" s="5"/>
      <c r="P16" s="5"/>
      <c r="Q16" s="5"/>
      <c r="R16" s="5"/>
      <c r="S16" s="7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 ht="80" customHeight="1" x14ac:dyDescent="0.35">
      <c r="A17" t="s" s="50">
        <v>9</v>
      </c>
      <c r="B17" t="s" s="51">
        <v>15</v>
      </c>
      <c r="C17" t="s" s="51">
        <v>16</v>
      </c>
      <c r="D17" t="s" s="51">
        <v>17</v>
      </c>
      <c r="E17" t="s" s="51">
        <v>18</v>
      </c>
      <c r="F17" s="52"/>
      <c r="G17" s="52"/>
      <c r="H17" s="52"/>
      <c r="I17" s="52"/>
      <c r="J17" s="52"/>
      <c r="K17" s="52"/>
      <c r="L17" s="52"/>
      <c r="M17" s="53">
        <f>IF(B6="Yes","Alcoholic Eosin 10%","")</f>
      </c>
      <c r="N17" s="28"/>
      <c r="O17" s="5"/>
      <c r="P17" s="5"/>
      <c r="Q17" s="5"/>
      <c r="R17" s="5"/>
      <c r="S17" s="7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8" spans="1:45" ht="31" customHeight="1" x14ac:dyDescent="0.45">
      <c r="A18" t="s" s="54">
        <v>20</v>
      </c>
      <c r="B18" s="55">
        <f>3+0.3*$B$2</f>
      </c>
      <c r="C18" s="56">
        <f>3+0.3*$B$2</f>
      </c>
      <c r="D18" s="56">
        <f>3+1*$B$2</f>
      </c>
      <c r="E18" s="56">
        <f>3+0.9*$B$2</f>
      </c>
      <c r="F18" s="57"/>
      <c r="G18" s="58"/>
      <c r="H18" s="59"/>
      <c r="I18" s="59"/>
      <c r="J18" s="59"/>
      <c r="K18" s="59"/>
      <c r="L18" s="60"/>
      <c r="M18" s="61">
        <f>IF(B6="Yes",3+0.15*$B$2,"")</f>
      </c>
      <c r="N18" s="28"/>
      <c r="O18" s="62"/>
      <c r="P18" s="5"/>
      <c r="Q18" s="5"/>
      <c r="R18" s="5"/>
      <c r="S18" s="7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 ht="17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5"/>
      <c r="O19" s="5"/>
      <c r="P19" s="5"/>
      <c r="Q19" s="5"/>
      <c r="R19" s="5"/>
      <c r="S19" s="7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 ht="17" customHeight="1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5"/>
      <c r="Q20" s="5"/>
      <c r="R20" s="5"/>
      <c r="S20" s="7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1:45" ht="30" customHeight="1" x14ac:dyDescent="0.45">
      <c r="A21" t="s" s="63">
        <v>21</v>
      </c>
      <c r="B21" s="64"/>
      <c r="C21" t="s" s="109">
        <v>22</v>
      </c>
      <c r="D21" s="110"/>
      <c r="E21" s="111"/>
      <c r="F21" s="112"/>
      <c r="G21" s="112"/>
      <c r="H21" s="112"/>
      <c r="I21" s="112"/>
      <c r="J21" s="112"/>
      <c r="K21" s="112"/>
      <c r="L21" s="112"/>
      <c r="M21" s="113"/>
      <c r="N21" s="114"/>
      <c r="O21" s="115"/>
      <c r="P21" s="28"/>
      <c r="Q21" s="5"/>
      <c r="R21" s="5"/>
      <c r="S21" s="7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spans="1:45" ht="28.15" customHeight="1" x14ac:dyDescent="0.4">
      <c r="A22" t="s" s="65">
        <v>23</v>
      </c>
      <c r="B22" t="s" s="66">
        <v>24</v>
      </c>
      <c r="C22" s="67"/>
      <c r="D22" s="68">
        <v>1</v>
      </c>
      <c r="E22" s="68">
        <v>2</v>
      </c>
      <c r="F22" s="68">
        <v>3</v>
      </c>
      <c r="G22" s="68">
        <v>4</v>
      </c>
      <c r="H22" s="68">
        <v>5</v>
      </c>
      <c r="I22" s="68">
        <v>6</v>
      </c>
      <c r="J22" s="68">
        <v>7</v>
      </c>
      <c r="K22" s="69">
        <v>8</v>
      </c>
      <c r="L22" s="68">
        <v>9</v>
      </c>
      <c r="M22" s="68">
        <v>10</v>
      </c>
      <c r="N22" s="68">
        <v>11</v>
      </c>
      <c r="O22" s="70">
        <v>12</v>
      </c>
      <c r="P22" t="s" s="71">
        <v>25</v>
      </c>
      <c r="Q22" s="72"/>
      <c r="R22" s="73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ht="23" customHeight="1" x14ac:dyDescent="0.5">
      <c r="A23" t="s" s="74">
        <v>26</v>
      </c>
      <c r="B23" s="75">
        <f>B3</f>
      </c>
      <c r="C23" t="s" s="76">
        <v>9</v>
      </c>
      <c r="D23" s="77">
        <f t="shared" ref="D23:O30" si="0">IF(D$22&lt;=$B$2,$B23&amp;" μL"," ")</f>
      </c>
      <c r="E23" s="77">
        <f t="shared" si="0"/>
      </c>
      <c r="F23" s="77">
        <f t="shared" si="0"/>
      </c>
      <c r="G23" s="77">
        <f t="shared" si="0"/>
      </c>
      <c r="H23" s="77">
        <f t="shared" si="0"/>
      </c>
      <c r="I23" s="77">
        <f t="shared" si="0"/>
      </c>
      <c r="J23" s="77">
        <f t="shared" si="0"/>
      </c>
      <c r="K23" s="78">
        <f t="shared" si="0"/>
      </c>
      <c r="L23" s="77">
        <f t="shared" si="0"/>
      </c>
      <c r="M23" s="77">
        <f t="shared" si="0"/>
      </c>
      <c r="N23" s="77">
        <f t="shared" si="0"/>
      </c>
      <c r="O23" s="79">
        <f t="shared" si="0"/>
      </c>
      <c r="P23" s="80">
        <f t="shared" ref="P23:P30" si="1">B23*$B$2</f>
      </c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1:45" ht="23" customHeight="1" x14ac:dyDescent="0.5">
      <c r="A24" t="s" s="74">
        <v>27</v>
      </c>
      <c r="B24" s="75">
        <f>B3</f>
      </c>
      <c r="C24" t="s" s="81">
        <v>10</v>
      </c>
      <c r="D24" s="78">
        <f t="shared" si="0"/>
      </c>
      <c r="E24" s="78">
        <f t="shared" si="0"/>
      </c>
      <c r="F24" s="78">
        <f t="shared" si="0"/>
      </c>
      <c r="G24" s="78">
        <f t="shared" si="0"/>
      </c>
      <c r="H24" s="78">
        <f t="shared" si="0"/>
      </c>
      <c r="I24" s="78">
        <f t="shared" si="0"/>
      </c>
      <c r="J24" s="78">
        <f t="shared" si="0"/>
      </c>
      <c r="K24" s="78">
        <f t="shared" si="0"/>
      </c>
      <c r="L24" s="78">
        <f t="shared" si="0"/>
      </c>
      <c r="M24" s="78">
        <f t="shared" si="0"/>
      </c>
      <c r="N24" s="78">
        <f t="shared" si="0"/>
      </c>
      <c r="O24" s="82">
        <f t="shared" si="0"/>
      </c>
      <c r="P24" s="80">
        <f t="shared" si="1"/>
      </c>
      <c r="Q24" s="7"/>
      <c r="R24" s="8"/>
      <c r="S24" s="8"/>
      <c r="T24" s="8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23" customHeight="1" x14ac:dyDescent="0.5">
      <c r="A25" t="s" s="84">
        <v>28</v>
      </c>
      <c r="B25" s="75">
        <v>150</v>
      </c>
      <c r="C25" t="s" s="81">
        <v>11</v>
      </c>
      <c r="D25" s="78">
        <f t="shared" si="0"/>
      </c>
      <c r="E25" s="78">
        <f t="shared" si="0"/>
      </c>
      <c r="F25" s="78">
        <f t="shared" si="0"/>
      </c>
      <c r="G25" s="78">
        <f t="shared" si="0"/>
      </c>
      <c r="H25" s="78">
        <f t="shared" si="0"/>
      </c>
      <c r="I25" s="78">
        <f t="shared" si="0"/>
      </c>
      <c r="J25" s="78">
        <f t="shared" si="0"/>
      </c>
      <c r="K25" s="78">
        <f t="shared" si="0"/>
      </c>
      <c r="L25" s="78">
        <f t="shared" si="0"/>
      </c>
      <c r="M25" s="78">
        <f t="shared" si="0"/>
      </c>
      <c r="N25" s="78">
        <f t="shared" si="0"/>
      </c>
      <c r="O25" s="82">
        <f t="shared" si="0"/>
      </c>
      <c r="P25" s="80">
        <f t="shared" si="1"/>
      </c>
      <c r="Q25" s="7"/>
      <c r="R25" s="8"/>
      <c r="S25" s="8"/>
      <c r="T25" s="8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s="93" customFormat="1" ht="23" customHeight="1" x14ac:dyDescent="0.5">
      <c r="A26" t="s" s="84">
        <v>28</v>
      </c>
      <c r="B26" s="75">
        <v>150</v>
      </c>
      <c r="C26" t="s" s="81">
        <v>29</v>
      </c>
      <c r="D26" s="78">
        <f t="shared" si="0"/>
      </c>
      <c r="E26" s="78">
        <f t="shared" si="0"/>
      </c>
      <c r="F26" s="78"/>
      <c r="G26" s="78"/>
      <c r="H26" s="78"/>
      <c r="I26" s="78"/>
      <c r="J26" s="78"/>
      <c r="K26" s="78"/>
      <c r="L26" s="78"/>
      <c r="M26" s="78"/>
      <c r="N26" s="78"/>
      <c r="O26" s="82"/>
      <c r="P26" s="80">
        <f t="shared" si="1"/>
      </c>
      <c r="Q26" s="7"/>
      <c r="R26" s="8"/>
      <c r="S26" s="8"/>
      <c r="T26" s="8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1:45" ht="23" customHeight="1" x14ac:dyDescent="0.5">
      <c r="A27" t="s" s="84">
        <v>28</v>
      </c>
      <c r="B27" s="75">
        <f>B4</f>
      </c>
      <c r="C27" t="s" s="81">
        <v>31</v>
      </c>
      <c r="D27" s="78">
        <f t="shared" si="0"/>
      </c>
      <c r="E27" s="78">
        <f t="shared" si="0"/>
      </c>
      <c r="F27" s="78">
        <f t="shared" si="0"/>
      </c>
      <c r="G27" s="78">
        <f t="shared" si="0"/>
      </c>
      <c r="H27" s="78">
        <f t="shared" si="0"/>
      </c>
      <c r="I27" s="78">
        <f t="shared" si="0"/>
      </c>
      <c r="J27" s="78">
        <f t="shared" si="0"/>
      </c>
      <c r="K27" s="78">
        <f t="shared" si="0"/>
      </c>
      <c r="L27" s="78">
        <f t="shared" si="0"/>
      </c>
      <c r="M27" s="78">
        <f t="shared" si="0"/>
      </c>
      <c r="N27" s="78">
        <f t="shared" si="0"/>
      </c>
      <c r="O27" s="82">
        <f t="shared" si="0"/>
      </c>
      <c r="P27" s="80">
        <f t="shared" si="1"/>
      </c>
      <c r="Q27" s="7"/>
      <c r="R27" s="8"/>
      <c r="S27" s="8"/>
      <c r="T27" s="8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45" ht="23" customHeight="1" x14ac:dyDescent="0.5">
      <c r="A28" t="s" s="84">
        <v>30</v>
      </c>
      <c r="B28" s="75">
        <f>B5</f>
      </c>
      <c r="C28" t="s" s="81">
        <v>33</v>
      </c>
      <c r="D28" s="78">
        <f t="shared" si="0"/>
      </c>
      <c r="E28" s="78">
        <f t="shared" si="0"/>
      </c>
      <c r="F28" s="78">
        <f t="shared" si="0"/>
      </c>
      <c r="G28" s="78">
        <f t="shared" si="0"/>
      </c>
      <c r="H28" s="78">
        <f t="shared" si="0"/>
      </c>
      <c r="I28" s="78">
        <f t="shared" si="0"/>
      </c>
      <c r="J28" s="78">
        <f t="shared" si="0"/>
      </c>
      <c r="K28" s="78">
        <f t="shared" si="0"/>
      </c>
      <c r="L28" s="78">
        <f t="shared" si="0"/>
      </c>
      <c r="M28" s="78">
        <f t="shared" si="0"/>
      </c>
      <c r="N28" s="78">
        <f t="shared" si="0"/>
      </c>
      <c r="O28" s="82">
        <f t="shared" si="0"/>
      </c>
      <c r="P28" s="80">
        <f t="shared" si="1"/>
      </c>
      <c r="Q28" s="7"/>
      <c r="R28" s="8"/>
      <c r="S28" s="8"/>
      <c r="T28" s="8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45" ht="23" customHeight="1" x14ac:dyDescent="0.5">
      <c r="A29" t="s" s="84">
        <v>32</v>
      </c>
      <c r="B29" s="75">
        <f>B4</f>
      </c>
      <c r="C29" t="s" s="81">
        <v>34</v>
      </c>
      <c r="D29" s="78">
        <f t="shared" si="0"/>
      </c>
      <c r="E29" s="78">
        <f t="shared" si="0"/>
      </c>
      <c r="F29" s="78">
        <f t="shared" si="0"/>
      </c>
      <c r="G29" s="78">
        <f t="shared" si="0"/>
      </c>
      <c r="H29" s="78">
        <f t="shared" si="0"/>
      </c>
      <c r="I29" s="78">
        <f t="shared" si="0"/>
      </c>
      <c r="J29" s="78">
        <f t="shared" si="0"/>
      </c>
      <c r="K29" s="78">
        <f t="shared" si="0"/>
      </c>
      <c r="L29" s="78">
        <f t="shared" si="0"/>
      </c>
      <c r="M29" s="78">
        <f t="shared" si="0"/>
      </c>
      <c r="N29" s="78">
        <f t="shared" si="0"/>
      </c>
      <c r="O29" s="82">
        <f t="shared" si="0"/>
      </c>
      <c r="P29" s="80">
        <f t="shared" si="1"/>
      </c>
      <c r="Q29" s="7"/>
      <c r="R29" s="8"/>
      <c r="S29" s="8"/>
      <c r="T29" s="8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45" ht="23" customHeight="1" x14ac:dyDescent="0.5">
      <c r="A30" t="s" s="84">
        <v>32</v>
      </c>
      <c r="B30" s="75">
        <f>B4</f>
      </c>
      <c r="C30" t="s" s="81">
        <v>35</v>
      </c>
      <c r="D30" s="78">
        <f t="shared" si="0"/>
      </c>
      <c r="E30" s="78">
        <f t="shared" si="0"/>
      </c>
      <c r="F30" s="78">
        <f t="shared" si="0"/>
      </c>
      <c r="G30" s="78">
        <f t="shared" si="0"/>
      </c>
      <c r="H30" s="78">
        <f t="shared" si="0"/>
      </c>
      <c r="I30" s="78">
        <f t="shared" si="0"/>
      </c>
      <c r="J30" s="78">
        <f t="shared" si="0"/>
      </c>
      <c r="K30" s="78">
        <f t="shared" si="0"/>
      </c>
      <c r="L30" s="78">
        <f t="shared" si="0"/>
      </c>
      <c r="M30" s="78">
        <f t="shared" si="0"/>
      </c>
      <c r="N30" s="78">
        <f t="shared" si="0"/>
      </c>
      <c r="O30" s="82">
        <f t="shared" si="0"/>
      </c>
      <c r="P30" s="80">
        <f t="shared" si="1"/>
      </c>
      <c r="Q30" s="7"/>
      <c r="R30" s="8"/>
      <c r="S30" s="8"/>
      <c r="T30" s="8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45" ht="18" customHeight="1" x14ac:dyDescent="0.35">
      <c r="A31" s="41"/>
      <c r="B31" s="41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t="s" s="86">
        <v>36</v>
      </c>
      <c r="Q31" s="87"/>
      <c r="R31" s="88"/>
      <c r="S31" s="88"/>
      <c r="T31" s="7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45" ht="18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89"/>
      <c r="Q32" s="5"/>
      <c r="R32" s="88"/>
      <c r="S32" s="88"/>
      <c r="T32" s="7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 ht="18" customHeight="1" x14ac:dyDescent="0.35">
      <c r="A33" t="s" s="90">
        <v>37</v>
      </c>
      <c r="B33" t="s" s="91">
        <v>38</v>
      </c>
      <c r="C33" t="s" s="92">
        <v>39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9"/>
      <c r="Q33" s="5"/>
      <c r="R33" s="88"/>
      <c r="S33" s="88"/>
      <c r="T33" s="7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</sheetData>
  <mergeCells count="2">
    <mergeCell ref="A1:B1"/>
    <mergeCell ref="C21:O21"/>
  </mergeCells>
  <conditionalFormatting sqref="A23:A25 B33:C33 A27:A28 A30:A32">
    <cfRule type="cellIs" dxfId="7" priority="5" stopIfTrue="1" operator="equal">
      <formula>"Amplification Buffer"</formula>
    </cfRule>
    <cfRule type="containsText" dxfId="6" priority="6" stopIfTrue="1" operator="containsText" text="Polymer">
      <formula>NOT(ISERROR(FIND(UPPER("Polymer"),UPPER(A23))))</formula>
      <formula>"Polymer"</formula>
    </cfRule>
    <cfRule type="containsText" dxfId="5" priority="7" stopIfTrue="1" operator="containsText" text="Primary">
      <formula>NOT(ISERROR(FIND(UPPER("Primary"),UPPER(A23))))</formula>
      <formula>"Primary"</formula>
    </cfRule>
    <cfRule type="containsText" dxfId="4" priority="8" stopIfTrue="1" operator="containsText" text="Preblock">
      <formula>NOT(ISERROR(FIND(UPPER("Preblock"),UPPER(A23))))</formula>
      <formula>"Preblock"</formula>
    </cfRule>
  </conditionalFormatting>
  <conditionalFormatting sqref="A26">
    <cfRule type="cellIs" dxfId="3" priority="1" stopIfTrue="1" operator="equal">
      <formula>"Amplification Buffer"</formula>
    </cfRule>
    <cfRule type="containsText" dxfId="2" priority="2" stopIfTrue="1" operator="containsText" text="Polymer">
      <formula>NOT(ISERROR(FIND(UPPER("Polymer"),UPPER(A26))))</formula>
      <formula>"Polymer"</formula>
    </cfRule>
    <cfRule type="containsText" dxfId="1" priority="3" stopIfTrue="1" operator="containsText" text="Primary">
      <formula>NOT(ISERROR(FIND(UPPER("Primary"),UPPER(A26))))</formula>
      <formula>"Primary"</formula>
    </cfRule>
    <cfRule type="containsText" dxfId="0" priority="4" stopIfTrue="1" operator="containsText" text="Preblock">
      <formula>NOT(ISERROR(FIND(UPPER("Preblock"),UPPER(A26))))</formula>
      <formula>"Preblock"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/>
  <sheetViews>
    <sheetView showGridLines="0" workbookViewId="0"/>
  </sheetViews>
  <sheetFormatPr defaultColWidth="10.83203125" defaultRowHeight="16" customHeight="1" x14ac:dyDescent="0.35"/>
  <cols>
    <col min="1" max="1" width="3.5" style="93" customWidth="1"/>
    <col min="2" max="2" width="18" style="93" customWidth="1"/>
    <col min="3" max="3" width="24.5" style="93" customWidth="1"/>
    <col min="4" max="4" width="16.83203125" style="93" customWidth="1"/>
    <col min="5" max="6" width="21.5" style="93" customWidth="1"/>
    <col min="7" max="7" width="14.6640625" style="93" customWidth="1"/>
    <col min="8" max="8" width="25" style="93" customWidth="1"/>
    <col min="9" max="9" width="19.83203125" style="93" customWidth="1"/>
    <col min="10" max="10" width="7.83203125" style="93" customWidth="1"/>
    <col min="11" max="11" width="15.5" style="93" customWidth="1"/>
    <col min="12" max="12" width="10.83203125" style="93" customWidth="1"/>
    <col min="13" max="16384" width="10.83203125" style="93"/>
  </cols>
  <sheetData>
    <row r="1" spans="1:11" ht="15.9" customHeight="1" x14ac:dyDescent="0.35">
      <c r="A1" t="s" s="94">
        <v>40</v>
      </c>
      <c r="B1" t="s" s="95">
        <v>41</v>
      </c>
      <c r="C1" t="s" s="95">
        <v>23</v>
      </c>
      <c r="D1" t="s" s="95">
        <v>42</v>
      </c>
      <c r="E1" t="s" s="95">
        <v>43</v>
      </c>
      <c r="F1" t="s" s="95">
        <v>44</v>
      </c>
      <c r="G1" t="s" s="95">
        <v>45</v>
      </c>
      <c r="H1" t="s" s="95">
        <v>46</v>
      </c>
      <c r="I1" t="s" s="95">
        <v>47</v>
      </c>
      <c r="J1" t="s" s="95">
        <v>48</v>
      </c>
      <c r="K1" t="s" s="96">
        <v>49</v>
      </c>
    </row>
    <row r="2" spans="1:11" ht="15.4" customHeight="1" x14ac:dyDescent="0.35">
      <c r="A2" s="97">
        <v>1</v>
      </c>
      <c r="B2" t="s" s="98">
        <v>50</v>
      </c>
      <c r="C2" t="s" s="98">
        <v>51</v>
      </c>
      <c r="D2" t="s" s="98">
        <v>52</v>
      </c>
      <c r="E2" s="99">
        <v>150</v>
      </c>
      <c r="F2" s="99">
        <v>300</v>
      </c>
      <c r="G2" s="99">
        <v>300</v>
      </c>
      <c r="H2" t="s" s="98">
        <v>53</v>
      </c>
      <c r="I2" t="s" s="98">
        <v>54</v>
      </c>
      <c r="J2" s="99">
        <v>1</v>
      </c>
      <c r="K2" t="s" s="100">
        <v>55</v>
      </c>
    </row>
    <row r="3" spans="1:11" ht="15.4" customHeight="1" x14ac:dyDescent="0.35">
      <c r="A3" s="97">
        <f>A2+1</f>
      </c>
      <c r="B3" t="s" s="98">
        <v>50</v>
      </c>
      <c r="C3" t="s" s="98">
        <v>51</v>
      </c>
      <c r="D3" t="s" s="98">
        <v>52</v>
      </c>
      <c r="E3" s="99">
        <v>100</v>
      </c>
      <c r="F3" s="99">
        <v>200</v>
      </c>
      <c r="G3" s="99">
        <v>200</v>
      </c>
      <c r="H3" t="s" s="98">
        <v>56</v>
      </c>
      <c r="I3" t="s" s="98">
        <v>57</v>
      </c>
      <c r="J3" s="99">
        <v>1</v>
      </c>
      <c r="K3" t="s" s="100">
        <v>55</v>
      </c>
    </row>
    <row r="4" spans="1:11" ht="15.4" customHeight="1" x14ac:dyDescent="0.35">
      <c r="A4" s="97">
        <f>A3+1</f>
      </c>
      <c r="B4" t="s" s="98">
        <v>58</v>
      </c>
      <c r="C4" t="s" s="98">
        <v>59</v>
      </c>
      <c r="D4" t="s" s="98">
        <v>6</v>
      </c>
      <c r="E4" s="99">
        <v>150</v>
      </c>
      <c r="F4" s="99">
        <v>300</v>
      </c>
      <c r="G4" s="99">
        <v>300</v>
      </c>
      <c r="H4" t="s" s="98">
        <v>53</v>
      </c>
      <c r="I4" t="s" s="98">
        <v>60</v>
      </c>
      <c r="J4" s="99">
        <v>1</v>
      </c>
      <c r="K4" t="s" s="100">
        <v>55</v>
      </c>
    </row>
    <row r="5" spans="1:11" ht="15.4" customHeight="1" x14ac:dyDescent="0.35">
      <c r="A5" s="97">
        <f>A4+1</f>
      </c>
      <c r="B5" t="s" s="98">
        <v>58</v>
      </c>
      <c r="C5" t="s" s="98">
        <v>59</v>
      </c>
      <c r="D5" t="s" s="98">
        <v>61</v>
      </c>
      <c r="E5" s="99">
        <v>100</v>
      </c>
      <c r="F5" s="99">
        <v>200</v>
      </c>
      <c r="G5" s="99">
        <v>200</v>
      </c>
      <c r="H5" t="s" s="98">
        <v>62</v>
      </c>
      <c r="I5" t="s" s="98">
        <v>63</v>
      </c>
      <c r="J5" s="99">
        <v>1</v>
      </c>
      <c r="K5" t="s" s="100">
        <v>55</v>
      </c>
    </row>
    <row r="6" spans="1:11" ht="15.4" customHeight="1" x14ac:dyDescent="0.35">
      <c r="A6" s="97">
        <f>A5+1</f>
      </c>
      <c r="B6" t="s" s="98">
        <v>64</v>
      </c>
      <c r="C6" t="s" s="98">
        <v>65</v>
      </c>
      <c r="D6" t="s" s="98">
        <v>6</v>
      </c>
      <c r="E6" s="99">
        <v>100</v>
      </c>
      <c r="F6" s="99">
        <v>200</v>
      </c>
      <c r="G6" s="99">
        <v>200</v>
      </c>
      <c r="H6" t="s" s="98">
        <v>53</v>
      </c>
      <c r="I6" t="s" s="98">
        <v>66</v>
      </c>
      <c r="J6" s="99">
        <v>1</v>
      </c>
      <c r="K6" t="s" s="100">
        <v>55</v>
      </c>
    </row>
    <row r="7" spans="1:11" ht="15.4" customHeight="1" x14ac:dyDescent="0.35">
      <c r="A7" s="97">
        <f>A6+1</f>
      </c>
      <c r="B7" t="s" s="98">
        <v>67</v>
      </c>
      <c r="C7" t="s" s="98">
        <v>68</v>
      </c>
      <c r="D7" t="s" s="98">
        <v>6</v>
      </c>
      <c r="E7" s="99">
        <v>100</v>
      </c>
      <c r="F7" s="99">
        <v>200</v>
      </c>
      <c r="G7" s="99">
        <v>200</v>
      </c>
      <c r="H7" s="99">
        <v>50</v>
      </c>
      <c r="I7" t="s" s="98">
        <v>69</v>
      </c>
      <c r="J7" s="99">
        <v>1</v>
      </c>
      <c r="K7" t="s" s="100">
        <v>55</v>
      </c>
    </row>
    <row r="8" spans="1:11" ht="15.4" customHeight="1" x14ac:dyDescent="0.35">
      <c r="A8" s="101"/>
      <c r="B8" s="98"/>
      <c r="C8" s="98"/>
      <c r="D8" s="98"/>
      <c r="E8" s="98"/>
      <c r="F8" s="98"/>
      <c r="G8" s="102"/>
      <c r="H8" s="102"/>
      <c r="I8" t="s" s="103">
        <v>70</v>
      </c>
      <c r="J8" s="98"/>
      <c r="K8" s="100"/>
    </row>
    <row r="9" spans="1:11" ht="15.4" customHeight="1" x14ac:dyDescent="0.35">
      <c r="A9" s="97">
        <f>A7+1</f>
      </c>
      <c r="B9" t="s" s="98">
        <v>71</v>
      </c>
      <c r="C9" t="s" s="98">
        <v>28</v>
      </c>
      <c r="D9" t="s" s="98">
        <v>52</v>
      </c>
      <c r="E9" t="s" s="98">
        <v>72</v>
      </c>
      <c r="F9" t="s" s="98">
        <v>73</v>
      </c>
      <c r="G9" s="99">
        <v>450</v>
      </c>
      <c r="H9" s="99">
        <v>50</v>
      </c>
      <c r="I9" t="s" s="98">
        <v>74</v>
      </c>
      <c r="J9" s="99">
        <v>3</v>
      </c>
      <c r="K9" t="s" s="100">
        <v>55</v>
      </c>
    </row>
    <row r="10" spans="1:11" ht="15.4" customHeight="1" x14ac:dyDescent="0.35">
      <c r="A10" s="97">
        <f t="shared" ref="A10:A15" si="0">A9+1</f>
      </c>
      <c r="B10" t="s" s="98">
        <v>71</v>
      </c>
      <c r="C10" t="s" s="98">
        <v>17</v>
      </c>
      <c r="D10" t="s" s="98">
        <v>52</v>
      </c>
      <c r="E10" s="99">
        <v>150</v>
      </c>
      <c r="F10" s="99">
        <v>300</v>
      </c>
      <c r="G10" s="99">
        <v>300</v>
      </c>
      <c r="H10" t="s" s="98">
        <v>53</v>
      </c>
      <c r="I10" t="s" s="98">
        <v>74</v>
      </c>
      <c r="J10" s="99">
        <v>1</v>
      </c>
      <c r="K10" t="s" s="100">
        <v>55</v>
      </c>
    </row>
    <row r="11" spans="1:11" ht="15.4" customHeight="1" x14ac:dyDescent="0.35">
      <c r="A11" s="97">
        <f t="shared" si="0"/>
      </c>
      <c r="B11" t="s" s="98">
        <v>75</v>
      </c>
      <c r="C11" t="s" s="98">
        <v>30</v>
      </c>
      <c r="D11" t="s" s="98">
        <v>6</v>
      </c>
      <c r="E11" s="99">
        <v>60</v>
      </c>
      <c r="F11" s="99">
        <v>130</v>
      </c>
      <c r="G11" s="99">
        <v>130</v>
      </c>
      <c r="H11" t="s" s="98">
        <v>76</v>
      </c>
      <c r="I11" t="s" s="98">
        <v>77</v>
      </c>
      <c r="J11" s="99">
        <v>1</v>
      </c>
      <c r="K11" t="s" s="100">
        <v>78</v>
      </c>
    </row>
    <row r="12" spans="1:11" ht="15.4" customHeight="1" x14ac:dyDescent="0.35">
      <c r="A12" s="97">
        <f t="shared" si="0"/>
      </c>
      <c r="B12" t="s" s="98">
        <v>79</v>
      </c>
      <c r="C12" t="s" s="98">
        <v>32</v>
      </c>
      <c r="D12" t="s" s="98">
        <v>52</v>
      </c>
      <c r="E12" t="s" s="98">
        <v>80</v>
      </c>
      <c r="F12" t="s" s="98">
        <v>81</v>
      </c>
      <c r="G12" s="99">
        <v>200</v>
      </c>
      <c r="H12" s="99">
        <v>57</v>
      </c>
      <c r="I12" t="s" s="98">
        <v>74</v>
      </c>
      <c r="J12" s="99">
        <v>2</v>
      </c>
      <c r="K12" t="s" s="100">
        <v>55</v>
      </c>
    </row>
    <row r="13" spans="1:11" ht="15.4" customHeight="1" x14ac:dyDescent="0.35">
      <c r="A13" s="97">
        <f t="shared" si="0"/>
      </c>
      <c r="B13" t="s" s="98">
        <v>79</v>
      </c>
      <c r="C13" t="s" s="98">
        <v>17</v>
      </c>
      <c r="D13" t="s" s="98">
        <v>52</v>
      </c>
      <c r="E13" s="99">
        <v>150</v>
      </c>
      <c r="F13" s="99">
        <v>300</v>
      </c>
      <c r="G13" s="99">
        <v>300</v>
      </c>
      <c r="H13" t="s" s="98">
        <v>53</v>
      </c>
      <c r="I13" t="s" s="98">
        <v>74</v>
      </c>
      <c r="J13" s="99">
        <v>2</v>
      </c>
      <c r="K13" t="s" s="100">
        <v>55</v>
      </c>
    </row>
    <row r="14" spans="1:11" ht="15.4" customHeight="1" x14ac:dyDescent="0.35">
      <c r="A14" s="97">
        <f t="shared" si="0"/>
      </c>
      <c r="B14" t="s" s="98">
        <v>82</v>
      </c>
      <c r="C14" t="s" s="98">
        <v>19</v>
      </c>
      <c r="D14" t="s" s="98">
        <v>52</v>
      </c>
      <c r="E14" s="99">
        <v>150</v>
      </c>
      <c r="F14" s="99">
        <v>300</v>
      </c>
      <c r="G14" s="99">
        <v>300</v>
      </c>
      <c r="H14" t="s" s="98">
        <v>53</v>
      </c>
      <c r="I14" t="s" s="98">
        <v>83</v>
      </c>
      <c r="J14" s="99">
        <v>1</v>
      </c>
      <c r="K14" t="s" s="100">
        <v>55</v>
      </c>
    </row>
    <row r="15" spans="1:11" ht="17" customHeight="1" x14ac:dyDescent="0.35">
      <c r="A15" s="97">
        <f t="shared" si="0"/>
      </c>
      <c r="B15" t="s" s="104">
        <v>84</v>
      </c>
      <c r="C15" t="s" s="104">
        <v>18</v>
      </c>
      <c r="D15" t="s" s="104">
        <v>52</v>
      </c>
      <c r="E15" s="105">
        <v>1000</v>
      </c>
      <c r="F15" s="105">
        <v>1000</v>
      </c>
      <c r="G15" s="105">
        <v>450</v>
      </c>
      <c r="H15" t="s" s="104">
        <v>53</v>
      </c>
      <c r="I15" t="s" s="104">
        <v>85</v>
      </c>
      <c r="J15" s="105">
        <v>3</v>
      </c>
      <c r="K15" t="s" s="106">
        <v>55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CytAssist prep</vt:lpstr>
      <vt:lpstr>Protocol Overview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SCNUser</cp:lastModifiedBy>
  <dcterms:modified xsi:type="dcterms:W3CDTF">2024-01-04T23:57:16Z</dcterms:modified>
</cp:coreProperties>
</file>