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ytAssist prep" sheetId="1" r:id="rId4"/>
    <sheet name="Protocol Overview Table" sheetId="2" r:id="rId5"/>
  </sheets>
</workbook>
</file>

<file path=xl/sharedStrings.xml><?xml version="1.0" encoding="utf-8"?>
<sst xmlns="http://schemas.openxmlformats.org/spreadsheetml/2006/main" uniqueCount="97">
  <si>
    <t xml:space="preserve"> Important!</t>
  </si>
  <si>
    <t xml:space="preserve"> Adjust the values below (click for drop down selection) and the spreadsheet will auto-fill</t>
  </si>
  <si>
    <t xml:space="preserve">Each of the 12 columns corresponds one of the 12 samples in the Omni-stainer S12 module.   </t>
  </si>
  <si>
    <t>Omni-Stainer Module Type</t>
  </si>
  <si>
    <t>S12</t>
  </si>
  <si>
    <t>Number of Samples:</t>
  </si>
  <si>
    <t>Probe vol (μL)</t>
  </si>
  <si>
    <t>Wash vol (μL)</t>
  </si>
  <si>
    <t>Ligation vol (μL)</t>
  </si>
  <si>
    <t>Deck position 1:</t>
  </si>
  <si>
    <r>
      <rPr>
        <b val="1"/>
        <sz val="11"/>
        <color indexed="8"/>
        <rFont val="Arial"/>
      </rPr>
      <t>Omni-Stainer S12 module</t>
    </r>
  </si>
  <si>
    <t>A</t>
  </si>
  <si>
    <t>Sample</t>
  </si>
  <si>
    <t>B</t>
  </si>
  <si>
    <t>C</t>
  </si>
  <si>
    <t>Deck position 6:</t>
  </si>
  <si>
    <t>300 μL Tip rack</t>
  </si>
  <si>
    <t>Deck position 10</t>
  </si>
  <si>
    <t>Trough</t>
  </si>
  <si>
    <t xml:space="preserve">Buffers reservoir (12-trough, sealed with a pierceable sealing sheet) </t>
  </si>
  <si>
    <t>Destaining buffer</t>
  </si>
  <si>
    <t>Decross-linking buffer</t>
  </si>
  <si>
    <t>2X SSC Buffer</t>
  </si>
  <si>
    <t>1X PBS</t>
  </si>
  <si>
    <t>Alcoholic Eosin 10%</t>
  </si>
  <si>
    <t>Volume (ml)</t>
  </si>
  <si>
    <t>Reagent (Strip Tubes) Plate</t>
  </si>
  <si>
    <t>Deck position 7</t>
  </si>
  <si>
    <t>Key</t>
  </si>
  <si>
    <t>Day 1</t>
  </si>
  <si>
    <t>Day 2</t>
  </si>
  <si>
    <t>Reagent</t>
  </si>
  <si>
    <t>Volume [μL] / Well</t>
  </si>
  <si>
    <t>Row Volume (μL)</t>
  </si>
  <si>
    <t>Pre-hyb mix</t>
  </si>
  <si>
    <t>200 μL</t>
  </si>
  <si>
    <t xml:space="preserve"> </t>
  </si>
  <si>
    <t>Probe Mix</t>
  </si>
  <si>
    <t>FFPE Post-Hyb. Wash Buffer</t>
  </si>
  <si>
    <t>300 μL</t>
  </si>
  <si>
    <t>D</t>
  </si>
  <si>
    <t>150 μL</t>
  </si>
  <si>
    <t>Probe Lig. Mix</t>
  </si>
  <si>
    <t>E</t>
  </si>
  <si>
    <t>130 μL</t>
  </si>
  <si>
    <t>Post-Lig. Wash Buffer</t>
  </si>
  <si>
    <t>F</t>
  </si>
  <si>
    <t>G</t>
  </si>
  <si>
    <t>H</t>
  </si>
  <si>
    <t>`</t>
  </si>
  <si>
    <t>SN</t>
  </si>
  <si>
    <t>Step</t>
  </si>
  <si>
    <t>Reagent premixing</t>
  </si>
  <si>
    <t>Volume (µL) 6.5 mm</t>
  </si>
  <si>
    <t>Volume (µL) 11 mm</t>
  </si>
  <si>
    <t>Volume Parhelia</t>
  </si>
  <si>
    <t>Processing Temperature (℃)</t>
  </si>
  <si>
    <t>Time</t>
  </si>
  <si>
    <t>Repeats</t>
  </si>
  <si>
    <t>Solution Viscosity</t>
  </si>
  <si>
    <t>Destaining</t>
  </si>
  <si>
    <t>0.1 N HCL</t>
  </si>
  <si>
    <t>No</t>
  </si>
  <si>
    <t>RT</t>
  </si>
  <si>
    <t>1X-Add and remove</t>
  </si>
  <si>
    <t>Not Viscous</t>
  </si>
  <si>
    <t>42 and then cool to 22</t>
  </si>
  <si>
    <t>15 min. at 42 C</t>
  </si>
  <si>
    <t>Decrosslinking</t>
  </si>
  <si>
    <t>Decrosslinking buffer</t>
  </si>
  <si>
    <t>Yes</t>
  </si>
  <si>
    <t>Add and remove</t>
  </si>
  <si>
    <t>Premixed in step 2</t>
  </si>
  <si>
    <t>95 -&gt; RT</t>
  </si>
  <si>
    <t xml:space="preserve">60 min. and 10 min. </t>
  </si>
  <si>
    <t>Pre-Hybridization</t>
  </si>
  <si>
    <t>Pre-Hyb. Mix</t>
  </si>
  <si>
    <t>15 min.</t>
  </si>
  <si>
    <t>Probe Hybridization</t>
  </si>
  <si>
    <t>Probe-Hyb. Mix</t>
  </si>
  <si>
    <t>Overnight (16-24 h)</t>
  </si>
  <si>
    <t>Pause</t>
  </si>
  <si>
    <t>Post-Hyb. Wash</t>
  </si>
  <si>
    <t>150 (pre-heated)</t>
  </si>
  <si>
    <t>300 (pre-heated)</t>
  </si>
  <si>
    <t>5 min</t>
  </si>
  <si>
    <t>Probe Ligation</t>
  </si>
  <si>
    <t>37 -&gt; 4</t>
  </si>
  <si>
    <t>60 min. and Hold at 4C</t>
  </si>
  <si>
    <t>Slightly Viscous</t>
  </si>
  <si>
    <t>Post-Lig. Wash</t>
  </si>
  <si>
    <t>100 (RT and Pre-heated)</t>
  </si>
  <si>
    <t>200 (RT and Pre-heated)</t>
  </si>
  <si>
    <t>Staining</t>
  </si>
  <si>
    <t>1 min.</t>
  </si>
  <si>
    <t>Post-Staining- Wash</t>
  </si>
  <si>
    <t>n/a</t>
  </si>
</sst>
</file>

<file path=xl/styles.xml><?xml version="1.0" encoding="utf-8"?>
<styleSheet xmlns="http://schemas.openxmlformats.org/spreadsheetml/2006/main">
  <numFmts count="1">
    <numFmt numFmtId="0" formatCode="General"/>
  </numFmts>
  <fonts count="21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Calibri"/>
    </font>
    <font>
      <b val="1"/>
      <sz val="14"/>
      <color indexed="8"/>
      <name val="Calibri"/>
    </font>
    <font>
      <b val="1"/>
      <sz val="18"/>
      <color indexed="8"/>
      <name val="Calibri"/>
    </font>
    <font>
      <b val="1"/>
      <sz val="13"/>
      <color indexed="8"/>
      <name val="Calibri"/>
    </font>
    <font>
      <sz val="26"/>
      <color indexed="8"/>
      <name val="Calibri"/>
    </font>
    <font>
      <b val="1"/>
      <sz val="20"/>
      <color indexed="15"/>
      <name val="Calibri"/>
    </font>
    <font>
      <b val="1"/>
      <sz val="18"/>
      <color indexed="15"/>
      <name val="Calibri"/>
    </font>
    <font>
      <b val="1"/>
      <sz val="12"/>
      <color indexed="8"/>
      <name val="Calibri"/>
    </font>
    <font>
      <sz val="14"/>
      <color indexed="8"/>
      <name val="Courier New"/>
    </font>
    <font>
      <b val="1"/>
      <sz val="11"/>
      <color indexed="8"/>
      <name val="Arial"/>
    </font>
    <font>
      <b val="1"/>
      <sz val="10"/>
      <color indexed="8"/>
      <name val="Arial"/>
    </font>
    <font>
      <sz val="10"/>
      <color indexed="8"/>
      <name val="Arial"/>
    </font>
    <font>
      <b val="1"/>
      <sz val="10"/>
      <color indexed="21"/>
      <name val="Arial"/>
    </font>
    <font>
      <sz val="14"/>
      <color indexed="8"/>
      <name val="Calibri"/>
    </font>
    <font>
      <b val="1"/>
      <sz val="16"/>
      <color indexed="8"/>
      <name val="Calibri"/>
    </font>
    <font>
      <sz val="16"/>
      <color indexed="8"/>
      <name val="Calibri"/>
    </font>
    <font>
      <sz val="13"/>
      <color indexed="8"/>
      <name val="Calibri Light"/>
    </font>
    <font>
      <sz val="10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9"/>
        <bgColor auto="1"/>
      </patternFill>
    </fill>
  </fills>
  <borders count="106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ck">
        <color indexed="9"/>
      </top>
      <bottom style="thick">
        <color indexed="9"/>
      </bottom>
      <diagonal/>
    </border>
    <border>
      <left style="thin">
        <color indexed="8"/>
      </left>
      <right style="thin">
        <color indexed="8"/>
      </right>
      <top style="thick">
        <color indexed="9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n">
        <color indexed="11"/>
      </right>
      <top/>
      <bottom style="thin">
        <color indexed="1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ck">
        <color indexed="9"/>
      </left>
      <right style="thin">
        <color indexed="8"/>
      </right>
      <top style="thick">
        <color indexed="9"/>
      </top>
      <bottom style="thick">
        <color indexed="8"/>
      </bottom>
      <diagonal/>
    </border>
    <border>
      <left style="thin">
        <color indexed="8"/>
      </left>
      <right/>
      <top style="thick">
        <color indexed="9"/>
      </top>
      <bottom style="medium">
        <color indexed="14"/>
      </bottom>
      <diagonal/>
    </border>
    <border>
      <left/>
      <right style="thin">
        <color indexed="12"/>
      </right>
      <top style="thick">
        <color indexed="9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ck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ck">
        <color indexed="9"/>
      </left>
      <right style="medium">
        <color indexed="14"/>
      </right>
      <top style="thick">
        <color indexed="8"/>
      </top>
      <bottom style="thick">
        <color indexed="8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thin">
        <color indexed="8"/>
      </bottom>
      <diagonal/>
    </border>
    <border>
      <left style="medium">
        <color indexed="14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ck">
        <color indexed="9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/>
      <right style="thin">
        <color indexed="11"/>
      </right>
      <top style="thick">
        <color indexed="8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7"/>
      </left>
      <right/>
      <top style="thin">
        <color indexed="17"/>
      </top>
      <bottom style="thin">
        <color indexed="20"/>
      </bottom>
      <diagonal/>
    </border>
    <border>
      <left/>
      <right style="thin">
        <color indexed="10"/>
      </right>
      <top style="thin">
        <color indexed="18"/>
      </top>
      <bottom style="thin">
        <color indexed="20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20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20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thin">
        <color indexed="18"/>
      </left>
      <right style="medium">
        <color indexed="20"/>
      </right>
      <top style="thin">
        <color indexed="20"/>
      </top>
      <bottom style="thin">
        <color indexed="18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18"/>
      </bottom>
      <diagonal/>
    </border>
    <border>
      <left style="medium">
        <color indexed="20"/>
      </left>
      <right style="thin">
        <color indexed="18"/>
      </right>
      <top style="thin">
        <color indexed="20"/>
      </top>
      <bottom style="thin">
        <color indexed="18"/>
      </bottom>
      <diagonal/>
    </border>
    <border>
      <left/>
      <right style="thin">
        <color indexed="11"/>
      </right>
      <top style="thin">
        <color indexed="1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4"/>
      </top>
      <bottom style="thin">
        <color indexed="11"/>
      </bottom>
      <diagonal/>
    </border>
    <border>
      <left style="thin">
        <color indexed="8"/>
      </left>
      <right style="thick">
        <color indexed="23"/>
      </right>
      <top style="thin">
        <color indexed="14"/>
      </top>
      <bottom style="thin">
        <color indexed="8"/>
      </bottom>
      <diagonal/>
    </border>
    <border>
      <left style="thick">
        <color indexed="23"/>
      </left>
      <right style="thick">
        <color indexed="23"/>
      </right>
      <top style="thin">
        <color indexed="14"/>
      </top>
      <bottom style="thin">
        <color indexed="23"/>
      </bottom>
      <diagonal/>
    </border>
    <border>
      <left style="thick">
        <color indexed="23"/>
      </left>
      <right style="thin">
        <color indexed="14"/>
      </right>
      <top style="thin">
        <color indexed="14"/>
      </top>
      <bottom style="thin">
        <color indexed="23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23"/>
      </bottom>
      <diagonal/>
    </border>
    <border>
      <left style="thin">
        <color indexed="11"/>
      </left>
      <right style="thin">
        <color indexed="11"/>
      </right>
      <top/>
      <bottom style="thin">
        <color indexed="23"/>
      </bottom>
      <diagonal/>
    </border>
    <border>
      <left style="thin">
        <color indexed="11"/>
      </left>
      <right style="thin">
        <color indexed="11"/>
      </right>
      <top/>
      <bottom style="thick">
        <color indexed="23"/>
      </bottom>
      <diagonal/>
    </border>
    <border>
      <left style="thin">
        <color indexed="11"/>
      </left>
      <right style="thin">
        <color indexed="11"/>
      </right>
      <top/>
      <bottom style="thick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ck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23"/>
      </top>
      <bottom style="thick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23"/>
      </top>
      <bottom style="thin">
        <color indexed="11"/>
      </bottom>
      <diagonal/>
    </border>
    <border>
      <left style="thin">
        <color indexed="1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14"/>
      </right>
      <top style="thick">
        <color indexed="23"/>
      </top>
      <bottom style="thin">
        <color indexed="23"/>
      </bottom>
      <diagonal/>
    </border>
    <border>
      <left style="thick">
        <color indexed="1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ck">
        <color indexed="14"/>
      </left>
      <right style="thin">
        <color indexed="33"/>
      </right>
      <top style="thick">
        <color indexed="14"/>
      </top>
      <bottom style="thick">
        <color indexed="14"/>
      </bottom>
      <diagonal/>
    </border>
    <border>
      <left style="thin">
        <color indexed="33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23"/>
      </left>
      <right style="thick">
        <color indexed="1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14"/>
      </right>
      <top style="thin">
        <color indexed="23"/>
      </top>
      <bottom style="thick">
        <color indexed="23"/>
      </bottom>
      <diagonal/>
    </border>
    <border>
      <left style="thick">
        <color indexed="14"/>
      </left>
      <right style="thick">
        <color indexed="14"/>
      </right>
      <top style="thick">
        <color indexed="14"/>
      </top>
      <bottom style="thin">
        <color indexed="33"/>
      </bottom>
      <diagonal/>
    </border>
    <border>
      <left style="thick">
        <color indexed="14"/>
      </left>
      <right style="thin">
        <color indexed="33"/>
      </right>
      <top style="thick">
        <color indexed="14"/>
      </top>
      <bottom style="thin">
        <color indexed="33"/>
      </bottom>
      <diagonal/>
    </border>
    <border>
      <left style="thin">
        <color indexed="14"/>
      </left>
      <right style="thin">
        <color indexed="11"/>
      </right>
      <top style="thin">
        <color indexed="23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23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ck">
        <color indexed="23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33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4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top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center" vertical="center" wrapText="1"/>
    </xf>
    <xf numFmtId="0" fontId="4" fillId="2" borderId="3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5" fillId="2" borderId="6" applyNumberFormat="1" applyFont="1" applyFill="1" applyBorder="1" applyAlignment="1" applyProtection="0">
      <alignment vertical="bottom" wrapText="1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6" borderId="8" applyNumberFormat="1" applyFont="1" applyFill="0" applyBorder="1" applyAlignment="1" applyProtection="0">
      <alignment horizontal="left" vertical="bottom"/>
    </xf>
    <xf numFmtId="49" fontId="7" fillId="3" borderId="9" applyNumberFormat="1" applyFont="1" applyFill="1" applyBorder="1" applyAlignment="1" applyProtection="0">
      <alignment horizontal="left"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center" wrapText="1"/>
    </xf>
    <xf numFmtId="0" fontId="0" borderId="12" applyNumberFormat="0" applyFont="1" applyFill="0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49" fontId="6" borderId="16" applyNumberFormat="1" applyFont="1" applyFill="0" applyBorder="1" applyAlignment="1" applyProtection="0">
      <alignment horizontal="left" vertical="bottom"/>
    </xf>
    <xf numFmtId="0" fontId="8" fillId="4" borderId="17" applyNumberFormat="1" applyFont="1" applyFill="1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4" borderId="12" applyNumberFormat="1" applyFont="1" applyFill="0" applyBorder="1" applyAlignment="1" applyProtection="0">
      <alignment horizontal="center" vertical="center" wrapText="1"/>
    </xf>
    <xf numFmtId="49" fontId="6" borderId="19" applyNumberFormat="1" applyFont="1" applyFill="0" applyBorder="1" applyAlignment="1" applyProtection="0">
      <alignment horizontal="left" vertical="bottom"/>
    </xf>
    <xf numFmtId="0" fontId="9" fillId="4" borderId="20" applyNumberFormat="1" applyFont="1" applyFill="1" applyBorder="1" applyAlignment="1" applyProtection="0">
      <alignment horizontal="left" vertical="bottom" wrapText="1"/>
    </xf>
    <xf numFmtId="0" fontId="0" borderId="21" applyNumberFormat="0" applyFont="1" applyFill="0" applyBorder="1" applyAlignment="1" applyProtection="0">
      <alignment vertical="bottom"/>
    </xf>
    <xf numFmtId="0" fontId="10" borderId="12" applyNumberFormat="0" applyFont="1" applyFill="0" applyBorder="1" applyAlignment="1" applyProtection="0">
      <alignment horizontal="center" vertical="bottom"/>
    </xf>
    <xf numFmtId="0" fontId="10" borderId="12" applyNumberFormat="0" applyFont="1" applyFill="0" applyBorder="1" applyAlignment="1" applyProtection="0">
      <alignment horizontal="center" vertical="bottom" wrapText="1"/>
    </xf>
    <xf numFmtId="0" fontId="0" borderId="22" applyNumberFormat="0" applyFont="1" applyFill="0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10" fillId="2" borderId="23" applyNumberFormat="0" applyFont="1" applyFill="1" applyBorder="1" applyAlignment="1" applyProtection="0">
      <alignment horizontal="center" vertical="bottom" wrapText="1"/>
    </xf>
    <xf numFmtId="0" fontId="10" fillId="2" borderId="23" applyNumberFormat="0" applyFont="1" applyFill="1" applyBorder="1" applyAlignment="1" applyProtection="0">
      <alignment horizontal="center" vertical="bottom"/>
    </xf>
    <xf numFmtId="0" fontId="11" borderId="14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49" fontId="6" fillId="5" borderId="27" applyNumberFormat="1" applyFont="1" applyFill="1" applyBorder="1" applyAlignment="1" applyProtection="0">
      <alignment horizontal="left" vertical="bottom"/>
    </xf>
    <xf numFmtId="49" fontId="12" borderId="28" applyNumberFormat="1" applyFont="1" applyFill="0" applyBorder="1" applyAlignment="1" applyProtection="0">
      <alignment vertical="bottom"/>
    </xf>
    <xf numFmtId="49" fontId="13" borderId="29" applyNumberFormat="1" applyFont="1" applyFill="0" applyBorder="1" applyAlignment="1" applyProtection="0">
      <alignment vertical="bottom"/>
    </xf>
    <xf numFmtId="0" fontId="14" fillId="2" borderId="29" applyNumberFormat="0" applyFont="1" applyFill="1" applyBorder="1" applyAlignment="1" applyProtection="0">
      <alignment vertical="bottom"/>
    </xf>
    <xf numFmtId="0" fontId="14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14" borderId="32" applyNumberFormat="0" applyFont="1" applyFill="0" applyBorder="1" applyAlignment="1" applyProtection="0">
      <alignment vertical="bottom"/>
    </xf>
    <xf numFmtId="0" fontId="14" fillId="2" borderId="33" applyNumberFormat="1" applyFont="1" applyFill="1" applyBorder="1" applyAlignment="1" applyProtection="0">
      <alignment horizontal="center" vertical="top" wrapText="1"/>
    </xf>
    <xf numFmtId="0" fontId="14" borderId="34" applyNumberFormat="1" applyFont="1" applyFill="0" applyBorder="1" applyAlignment="1" applyProtection="0">
      <alignment vertical="bottom"/>
    </xf>
    <xf numFmtId="0" fontId="14" fillId="2" borderId="35" applyNumberFormat="1" applyFont="1" applyFill="1" applyBorder="1" applyAlignment="1" applyProtection="0">
      <alignment vertical="bottom"/>
    </xf>
    <xf numFmtId="0" fontId="14" fillId="2" borderId="36" applyNumberFormat="1" applyFont="1" applyFill="1" applyBorder="1" applyAlignment="1" applyProtection="0">
      <alignment vertical="bottom"/>
    </xf>
    <xf numFmtId="49" fontId="14" borderId="32" applyNumberFormat="1" applyFont="1" applyFill="0" applyBorder="1" applyAlignment="1" applyProtection="0">
      <alignment vertical="bottom"/>
    </xf>
    <xf numFmtId="49" fontId="15" fillId="6" borderId="33" applyNumberFormat="1" applyFont="1" applyFill="1" applyBorder="1" applyAlignment="1" applyProtection="0">
      <alignment horizontal="center" vertical="center" wrapText="1"/>
    </xf>
    <xf numFmtId="49" fontId="15" fillId="6" borderId="37" applyNumberFormat="1" applyFont="1" applyFill="1" applyBorder="1" applyAlignment="1" applyProtection="0">
      <alignment horizontal="center" vertical="center" wrapText="1"/>
    </xf>
    <xf numFmtId="49" fontId="14" borderId="38" applyNumberFormat="1" applyFont="1" applyFill="0" applyBorder="1" applyAlignment="1" applyProtection="0">
      <alignment vertical="bottom"/>
    </xf>
    <xf numFmtId="49" fontId="15" fillId="6" borderId="39" applyNumberFormat="1" applyFont="1" applyFill="1" applyBorder="1" applyAlignment="1" applyProtection="0">
      <alignment horizontal="center" vertical="center" wrapText="1"/>
    </xf>
    <xf numFmtId="49" fontId="15" fillId="6" borderId="40" applyNumberFormat="1" applyFont="1" applyFill="1" applyBorder="1" applyAlignment="1" applyProtection="0">
      <alignment horizontal="center" vertical="center" wrapText="1"/>
    </xf>
    <xf numFmtId="0" fontId="0" borderId="41" applyNumberFormat="0" applyFont="1" applyFill="0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49" fontId="6" fillId="5" borderId="44" applyNumberFormat="1" applyFont="1" applyFill="1" applyBorder="1" applyAlignment="1" applyProtection="0">
      <alignment horizontal="left" vertical="bottom"/>
    </xf>
    <xf numFmtId="49" fontId="10" borderId="45" applyNumberFormat="1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0" fontId="0" fillId="2" borderId="48" applyNumberFormat="0" applyFont="1" applyFill="1" applyBorder="1" applyAlignment="1" applyProtection="0">
      <alignment vertical="bottom"/>
    </xf>
    <xf numFmtId="49" fontId="6" fillId="5" borderId="49" applyNumberFormat="1" applyFont="1" applyFill="1" applyBorder="1" applyAlignment="1" applyProtection="0">
      <alignment horizontal="center" vertical="center" wrapText="1"/>
    </xf>
    <xf numFmtId="49" fontId="0" borderId="50" applyNumberFormat="1" applyFont="1" applyFill="0" applyBorder="1" applyAlignment="1" applyProtection="0">
      <alignment vertical="bottom"/>
    </xf>
    <xf numFmtId="0" fontId="10" borderId="47" applyNumberFormat="1" applyFont="1" applyFill="0" applyBorder="1" applyAlignment="1" applyProtection="0">
      <alignment horizontal="center" vertical="bottom"/>
    </xf>
    <xf numFmtId="0" fontId="10" fillId="2" borderId="47" applyNumberFormat="1" applyFont="1" applyFill="1" applyBorder="1" applyAlignment="1" applyProtection="0">
      <alignment horizontal="center" vertical="bottom"/>
    </xf>
    <xf numFmtId="0" fontId="10" fillId="2" borderId="46" applyNumberFormat="1" applyFont="1" applyFill="1" applyBorder="1" applyAlignment="1" applyProtection="0">
      <alignment horizontal="center" vertical="bottom"/>
    </xf>
    <xf numFmtId="49" fontId="0" borderId="51" applyNumberFormat="1" applyFont="1" applyFill="0" applyBorder="1" applyAlignment="1" applyProtection="0">
      <alignment vertical="bottom"/>
    </xf>
    <xf numFmtId="49" fontId="10" borderId="52" applyNumberFormat="1" applyFont="1" applyFill="0" applyBorder="1" applyAlignment="1" applyProtection="0">
      <alignment horizontal="center" vertical="bottom"/>
    </xf>
    <xf numFmtId="49" fontId="16" borderId="53" applyNumberFormat="1" applyFont="1" applyFill="0" applyBorder="1" applyAlignment="1" applyProtection="0">
      <alignment horizontal="center" vertical="bottom"/>
    </xf>
    <xf numFmtId="49" fontId="16" fillId="2" borderId="53" applyNumberFormat="1" applyFont="1" applyFill="1" applyBorder="1" applyAlignment="1" applyProtection="0">
      <alignment horizontal="center" vertical="bottom"/>
    </xf>
    <xf numFmtId="0" fontId="16" fillId="2" borderId="53" applyNumberFormat="0" applyFont="1" applyFill="1" applyBorder="1" applyAlignment="1" applyProtection="0">
      <alignment horizontal="center" vertical="bottom"/>
    </xf>
    <xf numFmtId="49" fontId="0" borderId="54" applyNumberFormat="1" applyFont="1" applyFill="0" applyBorder="1" applyAlignment="1" applyProtection="0">
      <alignment vertical="bottom"/>
    </xf>
    <xf numFmtId="0" fontId="0" borderId="55" applyNumberFormat="0" applyFont="1" applyFill="0" applyBorder="1" applyAlignment="1" applyProtection="0">
      <alignment vertical="bottom"/>
    </xf>
    <xf numFmtId="0" fontId="16" borderId="56" applyNumberFormat="1" applyFont="1" applyFill="0" applyBorder="1" applyAlignment="1" applyProtection="0">
      <alignment horizontal="center" vertical="bottom"/>
    </xf>
    <xf numFmtId="0" fontId="16" fillId="2" borderId="57" applyNumberFormat="1" applyFont="1" applyFill="1" applyBorder="1" applyAlignment="1" applyProtection="0">
      <alignment horizontal="center" vertical="bottom"/>
    </xf>
    <xf numFmtId="0" fontId="16" fillId="2" borderId="58" applyNumberFormat="0" applyFont="1" applyFill="1" applyBorder="1" applyAlignment="1" applyProtection="0">
      <alignment horizontal="center" vertical="bottom"/>
    </xf>
    <xf numFmtId="0" fontId="16" fillId="2" borderId="54" applyNumberFormat="0" applyFont="1" applyFill="1" applyBorder="1" applyAlignment="1" applyProtection="0">
      <alignment horizontal="center" vertical="bottom"/>
    </xf>
    <xf numFmtId="0" fontId="16" fillId="2" borderId="59" applyNumberFormat="0" applyFont="1" applyFill="1" applyBorder="1" applyAlignment="1" applyProtection="0">
      <alignment horizontal="center" vertical="bottom"/>
    </xf>
    <xf numFmtId="0" fontId="16" fillId="2" borderId="60" applyNumberFormat="0" applyFont="1" applyFill="1" applyBorder="1" applyAlignment="1" applyProtection="0">
      <alignment horizontal="center" vertical="bottom"/>
    </xf>
    <xf numFmtId="0" fontId="16" fillId="2" borderId="22" applyNumberFormat="0" applyFont="1" applyFill="1" applyBorder="1" applyAlignment="1" applyProtection="0">
      <alignment horizontal="center" vertical="bottom"/>
    </xf>
    <xf numFmtId="0" fontId="0" borderId="61" applyNumberFormat="0" applyFont="1" applyFill="0" applyBorder="1" applyAlignment="1" applyProtection="0">
      <alignment vertical="bottom"/>
    </xf>
    <xf numFmtId="0" fontId="0" borderId="62" applyNumberFormat="0" applyFont="1" applyFill="0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vertical="bottom"/>
    </xf>
    <xf numFmtId="0" fontId="0" borderId="63" applyNumberFormat="0" applyFont="1" applyFill="0" applyBorder="1" applyAlignment="1" applyProtection="0">
      <alignment vertical="bottom"/>
    </xf>
    <xf numFmtId="49" fontId="17" fillId="2" borderId="64" applyNumberFormat="1" applyFont="1" applyFill="1" applyBorder="1" applyAlignment="1" applyProtection="0">
      <alignment vertical="bottom" wrapText="1"/>
    </xf>
    <xf numFmtId="49" fontId="6" fillId="5" borderId="65" applyNumberFormat="1" applyFont="1" applyFill="1" applyBorder="1" applyAlignment="1" applyProtection="0">
      <alignment horizontal="left" vertical="bottom"/>
    </xf>
    <xf numFmtId="49" fontId="6" fillId="5" borderId="66" applyNumberFormat="1" applyFont="1" applyFill="1" applyBorder="1" applyAlignment="1" applyProtection="0">
      <alignment horizontal="center" vertical="bottom"/>
    </xf>
    <xf numFmtId="49" fontId="4" fillId="5" borderId="66" applyNumberFormat="1" applyFont="1" applyFill="1" applyBorder="1" applyAlignment="1" applyProtection="0">
      <alignment horizontal="center" vertical="bottom"/>
    </xf>
    <xf numFmtId="0" fontId="0" fillId="2" borderId="67" applyNumberFormat="0" applyFont="1" applyFill="1" applyBorder="1" applyAlignment="1" applyProtection="0">
      <alignment vertical="bottom"/>
    </xf>
    <xf numFmtId="0" fontId="0" fillId="2" borderId="68" applyNumberFormat="0" applyFont="1" applyFill="1" applyBorder="1" applyAlignment="1" applyProtection="0">
      <alignment vertical="bottom"/>
    </xf>
    <xf numFmtId="0" fontId="0" fillId="2" borderId="69" applyNumberFormat="0" applyFont="1" applyFill="1" applyBorder="1" applyAlignment="1" applyProtection="0">
      <alignment vertical="bottom"/>
    </xf>
    <xf numFmtId="49" fontId="10" fillId="2" borderId="70" applyNumberFormat="1" applyFont="1" applyFill="1" applyBorder="1" applyAlignment="1" applyProtection="0">
      <alignment horizontal="right" vertical="center"/>
    </xf>
    <xf numFmtId="49" fontId="18" fillId="7" borderId="71" applyNumberFormat="1" applyFont="1" applyFill="1" applyBorder="1" applyAlignment="1" applyProtection="0">
      <alignment vertical="top"/>
    </xf>
    <xf numFmtId="49" fontId="18" fillId="8" borderId="72" applyNumberFormat="1" applyFont="1" applyFill="1" applyBorder="1" applyAlignment="1" applyProtection="0">
      <alignment vertical="top"/>
    </xf>
    <xf numFmtId="0" fontId="0" borderId="73" applyNumberFormat="0" applyFont="1" applyFill="0" applyBorder="1" applyAlignment="1" applyProtection="0">
      <alignment vertical="bottom"/>
    </xf>
    <xf numFmtId="49" fontId="19" borderId="74" applyNumberFormat="1" applyFont="1" applyFill="0" applyBorder="1" applyAlignment="1" applyProtection="0">
      <alignment horizontal="left" vertical="bottom"/>
    </xf>
    <xf numFmtId="49" fontId="10" fillId="2" borderId="75" applyNumberFormat="1" applyFont="1" applyFill="1" applyBorder="1" applyAlignment="1" applyProtection="0">
      <alignment vertical="bottom" wrapText="1"/>
    </xf>
    <xf numFmtId="0" fontId="10" borderId="76" applyNumberFormat="0" applyFont="1" applyFill="0" applyBorder="1" applyAlignment="1" applyProtection="0">
      <alignment vertical="bottom"/>
    </xf>
    <xf numFmtId="0" fontId="10" fillId="2" borderId="77" applyNumberFormat="1" applyFont="1" applyFill="1" applyBorder="1" applyAlignment="1" applyProtection="0">
      <alignment horizontal="center" vertical="bottom"/>
    </xf>
    <xf numFmtId="0" fontId="10" fillId="2" borderId="78" applyNumberFormat="1" applyFont="1" applyFill="1" applyBorder="1" applyAlignment="1" applyProtection="0">
      <alignment horizontal="center" vertical="bottom"/>
    </xf>
    <xf numFmtId="0" fontId="10" fillId="2" borderId="79" applyNumberFormat="1" applyFont="1" applyFill="1" applyBorder="1" applyAlignment="1" applyProtection="0">
      <alignment horizontal="center" vertical="bottom"/>
    </xf>
    <xf numFmtId="0" fontId="10" fillId="2" borderId="80" applyNumberFormat="1" applyFont="1" applyFill="1" applyBorder="1" applyAlignment="1" applyProtection="0">
      <alignment horizontal="center" vertical="bottom"/>
    </xf>
    <xf numFmtId="49" fontId="0" fillId="2" borderId="81" applyNumberFormat="1" applyFont="1" applyFill="1" applyBorder="1" applyAlignment="1" applyProtection="0">
      <alignment vertical="bottom" wrapText="1"/>
    </xf>
    <xf numFmtId="49" fontId="18" fillId="7" borderId="82" applyNumberFormat="1" applyFont="1" applyFill="1" applyBorder="1" applyAlignment="1" applyProtection="0">
      <alignment vertical="bottom"/>
    </xf>
    <xf numFmtId="1" fontId="4" fillId="2" borderId="83" applyNumberFormat="1" applyFont="1" applyFill="1" applyBorder="1" applyAlignment="1" applyProtection="0">
      <alignment horizontal="left" vertical="center"/>
    </xf>
    <xf numFmtId="49" fontId="10" borderId="84" applyNumberFormat="1" applyFont="1" applyFill="0" applyBorder="1" applyAlignment="1" applyProtection="0">
      <alignment vertical="bottom"/>
    </xf>
    <xf numFmtId="49" fontId="20" fillId="2" borderId="85" applyNumberFormat="1" applyFont="1" applyFill="1" applyBorder="1" applyAlignment="1" applyProtection="0">
      <alignment horizontal="center" vertical="bottom"/>
    </xf>
    <xf numFmtId="49" fontId="20" fillId="2" borderId="86" applyNumberFormat="1" applyFont="1" applyFill="1" applyBorder="1" applyAlignment="1" applyProtection="0">
      <alignment horizontal="center" vertical="bottom"/>
    </xf>
    <xf numFmtId="0" fontId="0" borderId="87" applyNumberFormat="1" applyFont="1" applyFill="0" applyBorder="1" applyAlignment="1" applyProtection="0">
      <alignment vertical="bottom"/>
    </xf>
    <xf numFmtId="49" fontId="10" borderId="88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horizontal="center" vertical="bottom"/>
    </xf>
    <xf numFmtId="49" fontId="18" fillId="8" borderId="82" applyNumberFormat="1" applyFont="1" applyFill="1" applyBorder="1" applyAlignment="1" applyProtection="0">
      <alignment vertical="bottom"/>
    </xf>
    <xf numFmtId="0" fontId="18" borderId="82" applyNumberFormat="0" applyFont="1" applyFill="0" applyBorder="1" applyAlignment="1" applyProtection="0">
      <alignment vertical="bottom"/>
    </xf>
    <xf numFmtId="49" fontId="10" borderId="89" applyNumberFormat="1" applyFont="1" applyFill="0" applyBorder="1" applyAlignment="1" applyProtection="0">
      <alignment vertical="bottom"/>
    </xf>
    <xf numFmtId="0" fontId="20" fillId="2" borderId="90" applyNumberFormat="0" applyFont="1" applyFill="1" applyBorder="1" applyAlignment="1" applyProtection="0">
      <alignment horizontal="center" vertical="bottom"/>
    </xf>
    <xf numFmtId="0" fontId="20" fillId="2" borderId="91" applyNumberFormat="0" applyFont="1" applyFill="1" applyBorder="1" applyAlignment="1" applyProtection="0">
      <alignment horizontal="center" vertical="bottom"/>
    </xf>
    <xf numFmtId="0" fontId="0" borderId="87" applyNumberFormat="0" applyFont="1" applyFill="0" applyBorder="1" applyAlignment="1" applyProtection="0">
      <alignment vertical="bottom"/>
    </xf>
    <xf numFmtId="0" fontId="0" borderId="92" applyNumberFormat="0" applyFont="1" applyFill="0" applyBorder="1" applyAlignment="1" applyProtection="0">
      <alignment vertical="bottom"/>
    </xf>
    <xf numFmtId="0" fontId="0" borderId="93" applyNumberFormat="0" applyFont="1" applyFill="0" applyBorder="1" applyAlignment="1" applyProtection="0">
      <alignment vertical="bottom"/>
    </xf>
    <xf numFmtId="0" fontId="0" borderId="94" applyNumberFormat="0" applyFont="1" applyFill="0" applyBorder="1" applyAlignment="1" applyProtection="0">
      <alignment vertical="bottom"/>
    </xf>
    <xf numFmtId="0" fontId="0" fillId="2" borderId="95" applyNumberFormat="0" applyFont="1" applyFill="1" applyBorder="1" applyAlignment="1" applyProtection="0">
      <alignment vertical="bottom"/>
    </xf>
    <xf numFmtId="49" fontId="0" borderId="96" applyNumberFormat="1" applyFont="1" applyFill="0" applyBorder="1" applyAlignment="1" applyProtection="0">
      <alignment vertical="bottom"/>
    </xf>
    <xf numFmtId="0" fontId="0" borderId="97" applyNumberFormat="0" applyFont="1" applyFill="0" applyBorder="1" applyAlignment="1" applyProtection="0">
      <alignment vertical="bottom"/>
    </xf>
    <xf numFmtId="0" fontId="0" borderId="98" applyNumberFormat="0" applyFont="1" applyFill="0" applyBorder="1" applyAlignment="1" applyProtection="0">
      <alignment vertical="bottom"/>
    </xf>
    <xf numFmtId="0" fontId="0" borderId="9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00" applyNumberFormat="1" applyFont="1" applyFill="0" applyBorder="1" applyAlignment="1" applyProtection="0">
      <alignment horizontal="center" vertical="bottom"/>
    </xf>
    <xf numFmtId="49" fontId="0" borderId="101" applyNumberFormat="1" applyFont="1" applyFill="0" applyBorder="1" applyAlignment="1" applyProtection="0">
      <alignment horizontal="center" vertical="bottom"/>
    </xf>
    <xf numFmtId="49" fontId="0" borderId="102" applyNumberFormat="1" applyFont="1" applyFill="0" applyBorder="1" applyAlignment="1" applyProtection="0">
      <alignment horizontal="center" vertical="bottom"/>
    </xf>
    <xf numFmtId="0" fontId="0" borderId="103" applyNumberFormat="1" applyFont="1" applyFill="0" applyBorder="1" applyAlignment="1" applyProtection="0">
      <alignment horizontal="center" vertical="bottom"/>
    </xf>
    <xf numFmtId="49" fontId="0" borderId="20" applyNumberFormat="1" applyFont="1" applyFill="0" applyBorder="1" applyAlignment="1" applyProtection="0">
      <alignment horizontal="center" vertical="bottom"/>
    </xf>
    <xf numFmtId="0" fontId="0" borderId="20" applyNumberFormat="1" applyFont="1" applyFill="0" applyBorder="1" applyAlignment="1" applyProtection="0">
      <alignment horizontal="center" vertical="bottom"/>
    </xf>
    <xf numFmtId="49" fontId="0" borderId="104" applyNumberFormat="1" applyFont="1" applyFill="0" applyBorder="1" applyAlignment="1" applyProtection="0">
      <alignment horizontal="center" vertical="bottom"/>
    </xf>
    <xf numFmtId="49" fontId="0" borderId="103" applyNumberFormat="1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49" fontId="0" fillId="9" borderId="20" applyNumberFormat="1" applyFont="1" applyFill="1" applyBorder="1" applyAlignment="1" applyProtection="0">
      <alignment horizontal="center" vertical="bottom"/>
    </xf>
    <xf numFmtId="49" fontId="0" borderId="53" applyNumberFormat="1" applyFont="1" applyFill="0" applyBorder="1" applyAlignment="1" applyProtection="0">
      <alignment horizontal="center" vertical="bottom"/>
    </xf>
    <xf numFmtId="0" fontId="0" borderId="53" applyNumberFormat="1" applyFont="1" applyFill="0" applyBorder="1" applyAlignment="1" applyProtection="0">
      <alignment horizontal="center" vertical="bottom"/>
    </xf>
    <xf numFmtId="49" fontId="0" borderId="105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4">
    <dxf>
      <fill>
        <patternFill patternType="solid">
          <fgColor indexed="25"/>
          <bgColor indexed="26"/>
        </patternFill>
      </fill>
    </dxf>
    <dxf>
      <font>
        <color rgb="ff006100"/>
      </font>
      <fill>
        <patternFill patternType="solid">
          <fgColor indexed="25"/>
          <bgColor indexed="27"/>
        </patternFill>
      </fill>
    </dxf>
    <dxf>
      <font>
        <color rgb="ff9c5700"/>
      </font>
      <fill>
        <patternFill patternType="solid">
          <fgColor indexed="25"/>
          <bgColor indexed="29"/>
        </patternFill>
      </fill>
    </dxf>
    <dxf>
      <font>
        <color rgb="ff9c0006"/>
      </font>
      <fill>
        <patternFill patternType="solid">
          <fgColor indexed="25"/>
          <bgColor indexed="2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d2d2d2"/>
      <rgbColor rgb="fff2f2f2"/>
      <rgbColor rgb="ff00b050"/>
      <rgbColor rgb="ff3f3f76"/>
      <rgbColor rgb="ffffcc99"/>
      <rgbColor rgb="ff7f7f7f"/>
      <rgbColor rgb="ff8eaadb"/>
      <rgbColor rgb="ffd8d8d8"/>
      <rgbColor rgb="ffa7a7a7"/>
      <rgbColor rgb="fffefb00"/>
      <rgbColor rgb="ff00a4df"/>
      <rgbColor rgb="ff385623"/>
      <rgbColor rgb="ff9cc2e5"/>
      <rgbColor rgb="00000000"/>
      <rgbColor rgb="ffffc7ce"/>
      <rgbColor rgb="ffc6efce"/>
      <rgbColor rgb="ff006100"/>
      <rgbColor rgb="ffffeb9c"/>
      <rgbColor rgb="ff9c5700"/>
      <rgbColor rgb="ff9c0006"/>
      <rgbColor rgb="ffffd965"/>
      <rgbColor rgb="ff70ad4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33</xdr:col>
      <xdr:colOff>73258</xdr:colOff>
      <xdr:row>0</xdr:row>
      <xdr:rowOff>591458</xdr:rowOff>
    </xdr:from>
    <xdr:to>
      <xdr:col>44</xdr:col>
      <xdr:colOff>17466</xdr:colOff>
      <xdr:row>25</xdr:row>
      <xdr:rowOff>41734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rcRect l="738" t="0" r="739" b="0"/>
        <a:stretch>
          <a:fillRect/>
        </a:stretch>
      </xdr:blipFill>
      <xdr:spPr>
        <a:xfrm>
          <a:off x="27937058" y="591457"/>
          <a:ext cx="9024709" cy="8873678"/>
        </a:xfrm>
        <a:prstGeom prst="rect">
          <a:avLst/>
        </a:prstGeom>
        <a:ln w="9525" cap="flat">
          <a:solidFill>
            <a:srgbClr val="A7DFF7"/>
          </a:solidFill>
          <a:prstDash val="solid"/>
          <a:round/>
        </a:ln>
        <a:effectLst/>
      </xdr:spPr>
    </xdr:pic>
    <xdr:clientData/>
  </xdr:twoCellAnchor>
  <xdr:twoCellAnchor>
    <xdr:from>
      <xdr:col>7</xdr:col>
      <xdr:colOff>127000</xdr:colOff>
      <xdr:row>0</xdr:row>
      <xdr:rowOff>63500</xdr:rowOff>
    </xdr:from>
    <xdr:to>
      <xdr:col>15</xdr:col>
      <xdr:colOff>190500</xdr:colOff>
      <xdr:row>14</xdr:row>
      <xdr:rowOff>0</xdr:rowOff>
    </xdr:to>
    <xdr:pic>
      <xdr:nvPicPr>
        <xdr:cNvPr id="3" name="Picture 3" descr="Picture 3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988300" y="63500"/>
          <a:ext cx="4914900" cy="4914900"/>
        </a:xfrm>
        <a:prstGeom prst="rect">
          <a:avLst/>
        </a:prstGeom>
        <a:ln w="57150" cap="flat">
          <a:solidFill>
            <a:srgbClr val="000000"/>
          </a:solidFill>
          <a:prstDash val="solid"/>
          <a:rou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S30"/>
  <sheetViews>
    <sheetView workbookViewId="0" showGridLines="0" defaultGridColor="1"/>
  </sheetViews>
  <sheetFormatPr defaultColWidth="10.8333" defaultRowHeight="16.6" customHeight="1" outlineLevelRow="0" outlineLevelCol="0"/>
  <cols>
    <col min="1" max="1" width="32.3516" style="1" customWidth="1"/>
    <col min="2" max="2" width="12.5" style="1" customWidth="1"/>
    <col min="3" max="3" width="12.3516" style="1" customWidth="1"/>
    <col min="4" max="4" width="11.1719" style="1" customWidth="1"/>
    <col min="5" max="5" width="15.5" style="1" customWidth="1"/>
    <col min="6" max="6" width="9.35156" style="1" customWidth="1"/>
    <col min="7" max="7" width="10" style="1" customWidth="1"/>
    <col min="8" max="8" width="8.5" style="1" customWidth="1"/>
    <col min="9" max="9" width="7.67188" style="1" customWidth="1"/>
    <col min="10" max="10" width="7.35156" style="1" customWidth="1"/>
    <col min="11" max="11" width="7.5" style="1" customWidth="1"/>
    <col min="12" max="12" width="6.5" style="1" customWidth="1"/>
    <col min="13" max="13" width="6.17188" style="1" customWidth="1"/>
    <col min="14" max="14" width="9.53125" style="1" customWidth="1"/>
    <col min="15" max="15" width="10.5" style="1" customWidth="1"/>
    <col min="16" max="16" width="9" style="1" customWidth="1"/>
    <col min="17" max="17" width="10.8516" style="1" customWidth="1"/>
    <col min="18" max="18" width="16.5" style="1" customWidth="1"/>
    <col min="19" max="45" width="10.8516" style="1" customWidth="1"/>
    <col min="46" max="16384" width="10.8516" style="1" customWidth="1"/>
  </cols>
  <sheetData>
    <row r="1" ht="99" customHeight="1">
      <c r="A1" t="s" s="2">
        <v>0</v>
      </c>
      <c r="B1" t="s" s="3">
        <v>1</v>
      </c>
      <c r="C1" s="3"/>
      <c r="D1" s="3"/>
      <c r="E1" t="s" s="4">
        <v>2</v>
      </c>
      <c r="F1" s="5"/>
      <c r="G1" s="6"/>
      <c r="H1" s="7"/>
      <c r="I1" s="8"/>
      <c r="J1" s="8"/>
      <c r="K1" s="9"/>
      <c r="L1" s="9"/>
      <c r="M1" s="9"/>
      <c r="N1" s="9"/>
      <c r="O1" s="9"/>
      <c r="P1" s="9"/>
      <c r="Q1" s="9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1"/>
    </row>
    <row r="2" ht="36" customHeight="1">
      <c r="A2" t="s" s="12">
        <v>3</v>
      </c>
      <c r="B2" t="s" s="13">
        <v>4</v>
      </c>
      <c r="C2" s="14"/>
      <c r="D2" s="15"/>
      <c r="E2" s="16"/>
      <c r="F2" s="16"/>
      <c r="G2" s="16"/>
      <c r="H2" s="17"/>
      <c r="I2" s="18"/>
      <c r="J2" s="19"/>
      <c r="K2" s="19"/>
      <c r="L2" s="19"/>
      <c r="M2" s="19"/>
      <c r="N2" s="19"/>
      <c r="O2" s="1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1"/>
    </row>
    <row r="3" ht="28" customHeight="1">
      <c r="A3" t="s" s="22">
        <v>5</v>
      </c>
      <c r="B3" s="23">
        <v>2</v>
      </c>
      <c r="C3" s="24"/>
      <c r="D3" s="17"/>
      <c r="E3" s="25"/>
      <c r="F3" s="25"/>
      <c r="G3" s="25"/>
      <c r="H3" s="17"/>
      <c r="I3" s="18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1"/>
    </row>
    <row r="4" ht="26" customHeight="1">
      <c r="A4" t="s" s="26">
        <v>6</v>
      </c>
      <c r="B4" s="27">
        <v>200</v>
      </c>
      <c r="C4" s="28"/>
      <c r="D4" s="17"/>
      <c r="E4" s="25"/>
      <c r="F4" s="25"/>
      <c r="G4" s="25"/>
      <c r="H4" s="29"/>
      <c r="I4" s="18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1"/>
    </row>
    <row r="5" ht="26" customHeight="1">
      <c r="A5" t="s" s="26">
        <v>7</v>
      </c>
      <c r="B5" s="27">
        <v>150</v>
      </c>
      <c r="C5" s="28"/>
      <c r="D5" s="17"/>
      <c r="E5" s="17"/>
      <c r="F5" s="17"/>
      <c r="G5" s="30"/>
      <c r="H5" s="29"/>
      <c r="I5" s="18"/>
      <c r="J5" s="19"/>
      <c r="K5" s="19"/>
      <c r="L5" s="19"/>
      <c r="M5" s="19"/>
      <c r="N5" s="19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</row>
    <row r="6" ht="26" customHeight="1">
      <c r="A6" t="s" s="26">
        <v>8</v>
      </c>
      <c r="B6" s="27">
        <v>130</v>
      </c>
      <c r="C6" s="31"/>
      <c r="D6" s="32"/>
      <c r="E6" s="32"/>
      <c r="F6" s="32"/>
      <c r="G6" s="33"/>
      <c r="H6" s="34"/>
      <c r="I6" s="19"/>
      <c r="J6" s="19"/>
      <c r="K6" s="19"/>
      <c r="L6" s="19"/>
      <c r="M6" s="19"/>
      <c r="N6" s="19"/>
      <c r="O6" s="19"/>
      <c r="P6" s="20"/>
      <c r="Q6" s="20"/>
      <c r="R6" s="35"/>
      <c r="S6" s="35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</row>
    <row r="7" ht="21" customHeight="1">
      <c r="A7" s="36"/>
      <c r="B7" s="37"/>
      <c r="C7" s="38"/>
      <c r="D7" s="39"/>
      <c r="E7" s="3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20"/>
      <c r="R7" s="35"/>
      <c r="S7" s="35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</row>
    <row r="8" ht="20" customHeight="1">
      <c r="A8" t="s" s="40">
        <v>9</v>
      </c>
      <c r="B8" t="s" s="41">
        <f>"Omni-Stainer "&amp;B2&amp;" module"</f>
        <v>10</v>
      </c>
      <c r="C8" s="42"/>
      <c r="D8" s="43"/>
      <c r="E8" s="44"/>
      <c r="F8" s="45"/>
      <c r="G8" s="19"/>
      <c r="H8" s="19"/>
      <c r="I8" s="19"/>
      <c r="J8" s="19"/>
      <c r="K8" s="19"/>
      <c r="L8" s="19"/>
      <c r="M8" s="19"/>
      <c r="N8" s="19"/>
      <c r="O8" s="19"/>
      <c r="P8" s="20"/>
      <c r="Q8" s="20"/>
      <c r="R8" s="35"/>
      <c r="S8" s="35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</row>
    <row r="9" ht="19" customHeight="1">
      <c r="A9" s="46"/>
      <c r="B9" s="47">
        <v>1</v>
      </c>
      <c r="C9" s="48">
        <v>2</v>
      </c>
      <c r="D9" s="49">
        <v>3</v>
      </c>
      <c r="E9" s="50">
        <v>4</v>
      </c>
      <c r="F9" s="45"/>
      <c r="G9" s="19"/>
      <c r="H9" s="19"/>
      <c r="I9" s="19"/>
      <c r="J9" s="19"/>
      <c r="K9" s="19"/>
      <c r="L9" s="19"/>
      <c r="M9" s="19"/>
      <c r="N9" s="19"/>
      <c r="O9" s="19"/>
      <c r="P9" s="20"/>
      <c r="Q9" s="20"/>
      <c r="R9" s="35"/>
      <c r="S9" s="35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</row>
    <row r="10" ht="19" customHeight="1">
      <c r="A10" t="s" s="51">
        <v>11</v>
      </c>
      <c r="B10" t="s" s="52">
        <f>IF(B9&lt;=$B$3,"Sample","")</f>
        <v>12</v>
      </c>
      <c r="C10" t="s" s="52">
        <f>IF(C9&lt;=$B$3,"Sample","")</f>
        <v>12</v>
      </c>
      <c r="D10" t="s" s="52">
        <f>IF(D9&lt;=$B$3,"Sample","")</f>
      </c>
      <c r="E10" t="s" s="53">
        <f>IF(E9&lt;=$B$3,"Sample","")</f>
      </c>
      <c r="F10" s="45"/>
      <c r="G10" s="19"/>
      <c r="H10" s="19"/>
      <c r="I10" s="19"/>
      <c r="J10" s="19"/>
      <c r="K10" s="19"/>
      <c r="L10" s="19"/>
      <c r="M10" s="19"/>
      <c r="N10" s="19"/>
      <c r="O10" s="19"/>
      <c r="P10" s="20"/>
      <c r="Q10" s="20"/>
      <c r="R10" s="35"/>
      <c r="S10" s="35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</row>
    <row r="11" ht="16" customHeight="1">
      <c r="A11" t="s" s="51">
        <v>13</v>
      </c>
      <c r="B11" t="s" s="52">
        <f>IF((B$9+4)&lt;=$B$3,"Sample","")</f>
      </c>
      <c r="C11" t="s" s="52">
        <f>IF((C$9+4)&lt;=$B$3,"Sample","")</f>
      </c>
      <c r="D11" t="s" s="52">
        <f>IF((D$9+4)&lt;=$B$3,"Sample","")</f>
      </c>
      <c r="E11" t="s" s="53">
        <f>IF((E$9+4)&lt;=$B$3,"Sample","")</f>
      </c>
      <c r="F11" s="45"/>
      <c r="G11" s="19"/>
      <c r="H11" s="19"/>
      <c r="I11" s="19"/>
      <c r="J11" s="19"/>
      <c r="K11" s="19"/>
      <c r="L11" s="19"/>
      <c r="M11" s="19"/>
      <c r="N11" s="19"/>
      <c r="O11" s="19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</row>
    <row r="12" ht="17" customHeight="1">
      <c r="A12" t="s" s="54">
        <v>14</v>
      </c>
      <c r="B12" t="s" s="55">
        <f>IF((B$9+8)&lt;=$B$3,"Sample","")</f>
      </c>
      <c r="C12" t="s" s="55">
        <f>IF((C$9+8)&lt;=$B$3,"Sample","")</f>
      </c>
      <c r="D12" t="s" s="55">
        <f>IF((D$9+8)&lt;=$B$3,"Sample","")</f>
      </c>
      <c r="E12" t="s" s="56">
        <f>IF((E$9+8)&lt;=$B$3,"Sample","")</f>
      </c>
      <c r="F12" s="45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</row>
    <row r="13" ht="18" customHeight="1">
      <c r="A13" s="57"/>
      <c r="B13" s="58"/>
      <c r="C13" s="58"/>
      <c r="D13" s="59"/>
      <c r="E13" s="5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</row>
    <row r="14" ht="21" customHeight="1">
      <c r="A14" t="s" s="60">
        <v>15</v>
      </c>
      <c r="B14" t="s" s="61">
        <v>16</v>
      </c>
      <c r="C14" s="62"/>
      <c r="D14" s="63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</row>
    <row r="15" ht="18" customHeight="1">
      <c r="A15" s="64"/>
      <c r="B15" s="65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19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</row>
    <row r="16" ht="29" customHeight="1">
      <c r="A16" t="s" s="67">
        <v>17</v>
      </c>
      <c r="B16" t="s" s="68">
        <v>18</v>
      </c>
      <c r="C16" s="69">
        <v>1</v>
      </c>
      <c r="D16" s="70">
        <v>2</v>
      </c>
      <c r="E16" s="70">
        <v>3</v>
      </c>
      <c r="F16" s="70">
        <v>4</v>
      </c>
      <c r="G16" s="70">
        <v>5</v>
      </c>
      <c r="H16" s="70">
        <v>6</v>
      </c>
      <c r="I16" s="70">
        <v>7</v>
      </c>
      <c r="J16" s="70">
        <v>8</v>
      </c>
      <c r="K16" s="70">
        <v>9</v>
      </c>
      <c r="L16" s="70">
        <v>10</v>
      </c>
      <c r="M16" s="70">
        <v>11</v>
      </c>
      <c r="N16" s="71">
        <v>12</v>
      </c>
      <c r="O16" s="6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</row>
    <row r="17" ht="80" customHeight="1">
      <c r="A17" t="s" s="72">
        <v>19</v>
      </c>
      <c r="B17" t="s" s="73">
        <v>11</v>
      </c>
      <c r="C17" t="s" s="74">
        <v>20</v>
      </c>
      <c r="D17" t="s" s="75">
        <v>21</v>
      </c>
      <c r="E17" t="s" s="75">
        <v>22</v>
      </c>
      <c r="F17" t="s" s="75">
        <v>23</v>
      </c>
      <c r="G17" s="76"/>
      <c r="H17" s="76"/>
      <c r="I17" s="76"/>
      <c r="J17" s="76"/>
      <c r="K17" s="76"/>
      <c r="L17" s="76"/>
      <c r="M17" s="76"/>
      <c r="N17" t="s" s="75">
        <v>24</v>
      </c>
      <c r="O17" s="6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</row>
    <row r="18" ht="31" customHeight="1">
      <c r="A18" t="s" s="77">
        <v>25</v>
      </c>
      <c r="B18" s="78"/>
      <c r="C18" s="79">
        <f>3+0.3*$B$3</f>
        <v>3.6</v>
      </c>
      <c r="D18" s="80">
        <f>3+0.3*$B$3</f>
        <v>3.6</v>
      </c>
      <c r="E18" s="80">
        <f>3+1*$B$3</f>
        <v>5</v>
      </c>
      <c r="F18" s="80">
        <f>3+0.9*$B$3</f>
        <v>4.8</v>
      </c>
      <c r="G18" s="81"/>
      <c r="H18" s="82"/>
      <c r="I18" s="83"/>
      <c r="J18" s="83"/>
      <c r="K18" s="83"/>
      <c r="L18" s="83"/>
      <c r="M18" s="84"/>
      <c r="N18" s="80">
        <f>3+0.15*$B$3</f>
        <v>3.3</v>
      </c>
      <c r="O18" s="8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</row>
    <row r="19" ht="17" customHeight="1">
      <c r="A19" s="86"/>
      <c r="B19" s="87"/>
      <c r="C19" s="87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9"/>
      <c r="P19" s="9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</row>
    <row r="20" ht="30" customHeight="1">
      <c r="A20" t="s" s="91">
        <v>26</v>
      </c>
      <c r="B20" t="s" s="92">
        <v>27</v>
      </c>
      <c r="C20" s="93"/>
      <c r="D20" t="s" s="94">
        <v>2</v>
      </c>
      <c r="E20" s="95"/>
      <c r="F20" s="96"/>
      <c r="G20" s="96"/>
      <c r="H20" s="96"/>
      <c r="I20" s="96"/>
      <c r="J20" s="96"/>
      <c r="K20" s="96"/>
      <c r="L20" s="96"/>
      <c r="M20" s="97"/>
      <c r="N20" t="s" s="98">
        <v>28</v>
      </c>
      <c r="O20" t="s" s="99">
        <v>29</v>
      </c>
      <c r="P20" t="s" s="100">
        <v>30</v>
      </c>
      <c r="Q20" s="101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</row>
    <row r="21" ht="53" customHeight="1">
      <c r="A21" t="s" s="102">
        <v>31</v>
      </c>
      <c r="B21" t="s" s="103">
        <v>32</v>
      </c>
      <c r="C21" s="104"/>
      <c r="D21" s="105">
        <v>1</v>
      </c>
      <c r="E21" s="106">
        <v>2</v>
      </c>
      <c r="F21" s="106">
        <v>3</v>
      </c>
      <c r="G21" s="106">
        <v>4</v>
      </c>
      <c r="H21" s="106">
        <v>5</v>
      </c>
      <c r="I21" s="106">
        <v>6</v>
      </c>
      <c r="J21" s="106">
        <v>7</v>
      </c>
      <c r="K21" s="106">
        <v>8</v>
      </c>
      <c r="L21" s="106">
        <v>9</v>
      </c>
      <c r="M21" s="106">
        <v>10</v>
      </c>
      <c r="N21" s="107">
        <v>11</v>
      </c>
      <c r="O21" s="108">
        <v>12</v>
      </c>
      <c r="P21" t="s" s="109">
        <v>33</v>
      </c>
      <c r="Q21" s="101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</row>
    <row r="22" ht="23" customHeight="1">
      <c r="A22" t="s" s="110">
        <v>34</v>
      </c>
      <c r="B22" s="111">
        <f>B4</f>
        <v>200</v>
      </c>
      <c r="C22" t="s" s="112">
        <v>11</v>
      </c>
      <c r="D22" t="s" s="113">
        <f>IF(D$21&lt;=$B$3,$B22&amp;" μL"," ")</f>
        <v>35</v>
      </c>
      <c r="E22" t="s" s="113">
        <f>IF(E$21&lt;=$B$3,$B22&amp;" μL"," ")</f>
        <v>35</v>
      </c>
      <c r="F22" t="s" s="113">
        <f>IF(F$21&lt;=$B$3,$B22&amp;" μL"," ")</f>
        <v>36</v>
      </c>
      <c r="G22" t="s" s="113">
        <f>IF(G$21&lt;=$B$3,$B22&amp;" μL"," ")</f>
        <v>36</v>
      </c>
      <c r="H22" t="s" s="113">
        <f>IF(H$21&lt;=$B$3,$B22&amp;" μL"," ")</f>
        <v>36</v>
      </c>
      <c r="I22" t="s" s="113">
        <f>IF(I$21&lt;=$B$3,$B22&amp;" μL"," ")</f>
        <v>36</v>
      </c>
      <c r="J22" t="s" s="113">
        <f>IF(J$21&lt;=$B$3,$B22&amp;" μL"," ")</f>
        <v>36</v>
      </c>
      <c r="K22" t="s" s="113">
        <f>IF(K$21&lt;=$B$3,$B22&amp;" μL"," ")</f>
        <v>36</v>
      </c>
      <c r="L22" t="s" s="113">
        <f>IF(L$21&lt;=$B$3,$B22&amp;" μL"," ")</f>
        <v>36</v>
      </c>
      <c r="M22" t="s" s="113">
        <f>IF(M$21&lt;=$B$3,$B22&amp;" μL"," ")</f>
        <v>36</v>
      </c>
      <c r="N22" t="s" s="113">
        <f>IF(N$21&lt;=$B$3,$B22&amp;" μL"," ")</f>
        <v>36</v>
      </c>
      <c r="O22" t="s" s="114">
        <f>IF(O$21&lt;=$B$3,$B22&amp;" μL"," ")</f>
        <v>36</v>
      </c>
      <c r="P22" s="115">
        <f>B22*$B$3</f>
        <v>400</v>
      </c>
      <c r="Q22" s="101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</row>
    <row r="23" ht="23" customHeight="1">
      <c r="A23" t="s" s="110">
        <v>37</v>
      </c>
      <c r="B23" s="111">
        <f>B4</f>
        <v>200</v>
      </c>
      <c r="C23" t="s" s="116">
        <v>13</v>
      </c>
      <c r="D23" t="s" s="113">
        <f>IF(D$21&lt;=$B$3,$B23&amp;" μL"," ")</f>
        <v>35</v>
      </c>
      <c r="E23" t="s" s="113">
        <f>IF(E$21&lt;=$B$3,$B23&amp;" μL"," ")</f>
        <v>35</v>
      </c>
      <c r="F23" t="s" s="113">
        <f>IF(F$21&lt;=$B$3,$B23&amp;" μL"," ")</f>
        <v>36</v>
      </c>
      <c r="G23" t="s" s="113">
        <f>IF(G$21&lt;=$B$3,$B23&amp;" μL"," ")</f>
        <v>36</v>
      </c>
      <c r="H23" t="s" s="113">
        <f>IF(H$21&lt;=$B$3,$B23&amp;" μL"," ")</f>
        <v>36</v>
      </c>
      <c r="I23" t="s" s="113">
        <f>IF(I$21&lt;=$B$3,$B23&amp;" μL"," ")</f>
        <v>36</v>
      </c>
      <c r="J23" t="s" s="113">
        <f>IF(J$21&lt;=$B$3,$B23&amp;" μL"," ")</f>
        <v>36</v>
      </c>
      <c r="K23" t="s" s="113">
        <f>IF(K$21&lt;=$B$3,$B23&amp;" μL"," ")</f>
        <v>36</v>
      </c>
      <c r="L23" t="s" s="113">
        <f>IF(L$21&lt;=$B$3,$B23&amp;" μL"," ")</f>
        <v>36</v>
      </c>
      <c r="M23" t="s" s="113">
        <f>IF(M$21&lt;=$B$3,$B23&amp;" μL"," ")</f>
        <v>36</v>
      </c>
      <c r="N23" t="s" s="113">
        <f>IF(N$21&lt;=$B$3,$B23&amp;" μL"," ")</f>
        <v>36</v>
      </c>
      <c r="O23" t="s" s="114">
        <f>IF(O$21&lt;=$B$3,$B23&amp;" μL"," ")</f>
        <v>36</v>
      </c>
      <c r="P23" s="115">
        <f>B23*$B$3</f>
        <v>400</v>
      </c>
      <c r="Q23" s="101"/>
      <c r="R23" s="20"/>
      <c r="S23" s="20"/>
      <c r="T23" s="20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</row>
    <row r="24" ht="23" customHeight="1">
      <c r="A24" t="s" s="118">
        <v>38</v>
      </c>
      <c r="B24" s="111">
        <v>300</v>
      </c>
      <c r="C24" t="s" s="116">
        <v>14</v>
      </c>
      <c r="D24" t="s" s="113">
        <f>IF(D$21&lt;=$B$3,$B24&amp;" μL"," ")</f>
        <v>39</v>
      </c>
      <c r="E24" t="s" s="113">
        <f>IF(E$21&lt;=$B$3,$B24&amp;" μL"," ")</f>
        <v>39</v>
      </c>
      <c r="F24" t="s" s="113">
        <f>IF(F$21&lt;=$B$3,$B24&amp;" μL"," ")</f>
        <v>36</v>
      </c>
      <c r="G24" t="s" s="113">
        <f>IF(G$21&lt;=$B$3,$B24&amp;" μL"," ")</f>
        <v>36</v>
      </c>
      <c r="H24" t="s" s="113">
        <f>IF(H$21&lt;=$B$3,$B24&amp;" μL"," ")</f>
        <v>36</v>
      </c>
      <c r="I24" t="s" s="113">
        <f>IF(I$21&lt;=$B$3,$B24&amp;" μL"," ")</f>
        <v>36</v>
      </c>
      <c r="J24" t="s" s="113">
        <f>IF(J$21&lt;=$B$3,$B24&amp;" μL"," ")</f>
        <v>36</v>
      </c>
      <c r="K24" t="s" s="113">
        <f>IF(K$21&lt;=$B$3,$B24&amp;" μL"," ")</f>
        <v>36</v>
      </c>
      <c r="L24" t="s" s="113">
        <f>IF(L$21&lt;=$B$3,$B24&amp;" μL"," ")</f>
        <v>36</v>
      </c>
      <c r="M24" t="s" s="113">
        <f>IF(M$21&lt;=$B$3,$B24&amp;" μL"," ")</f>
        <v>36</v>
      </c>
      <c r="N24" t="s" s="113">
        <f>IF(N$21&lt;=$B$3,$B24&amp;" μL"," ")</f>
        <v>36</v>
      </c>
      <c r="O24" t="s" s="114">
        <f>IF(O$21&lt;=$B$3,$B24&amp;" μL"," ")</f>
        <v>36</v>
      </c>
      <c r="P24" s="115">
        <f>B24*$B$3</f>
        <v>600</v>
      </c>
      <c r="Q24" s="101"/>
      <c r="R24" s="20"/>
      <c r="S24" s="20"/>
      <c r="T24" s="20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</row>
    <row r="25" ht="23" customHeight="1">
      <c r="A25" t="s" s="118">
        <v>38</v>
      </c>
      <c r="B25" s="111">
        <f>B5</f>
        <v>150</v>
      </c>
      <c r="C25" t="s" s="116">
        <v>40</v>
      </c>
      <c r="D25" t="s" s="113">
        <f>IF(D$21&lt;=$B$3,$B25&amp;" μL"," ")</f>
        <v>41</v>
      </c>
      <c r="E25" t="s" s="113">
        <f>IF(E$21&lt;=$B$3,$B25&amp;" μL"," ")</f>
        <v>41</v>
      </c>
      <c r="F25" t="s" s="113">
        <f>IF(F$21&lt;=$B$3,$B25&amp;" μL"," ")</f>
        <v>36</v>
      </c>
      <c r="G25" t="s" s="113">
        <f>IF(G$21&lt;=$B$3,$B25&amp;" μL"," ")</f>
        <v>36</v>
      </c>
      <c r="H25" t="s" s="113">
        <f>IF(H$21&lt;=$B$3,$B25&amp;" μL"," ")</f>
        <v>36</v>
      </c>
      <c r="I25" t="s" s="113">
        <f>IF(I$21&lt;=$B$3,$B25&amp;" μL"," ")</f>
        <v>36</v>
      </c>
      <c r="J25" t="s" s="113">
        <f>IF(J$21&lt;=$B$3,$B25&amp;" μL"," ")</f>
        <v>36</v>
      </c>
      <c r="K25" t="s" s="113">
        <f>IF(K$21&lt;=$B$3,$B25&amp;" μL"," ")</f>
        <v>36</v>
      </c>
      <c r="L25" t="s" s="113">
        <f>IF(L$21&lt;=$B$3,$B25&amp;" μL"," ")</f>
        <v>36</v>
      </c>
      <c r="M25" t="s" s="113">
        <f>IF(M$21&lt;=$B$3,$B25&amp;" μL"," ")</f>
        <v>36</v>
      </c>
      <c r="N25" t="s" s="113">
        <f>IF(N$21&lt;=$B$3,$B25&amp;" μL"," ")</f>
        <v>36</v>
      </c>
      <c r="O25" t="s" s="114">
        <f>IF(O$21&lt;=$B$3,$B25&amp;" μL"," ")</f>
        <v>36</v>
      </c>
      <c r="P25" s="115">
        <f>B25*$B$3</f>
        <v>300</v>
      </c>
      <c r="Q25" s="101"/>
      <c r="R25" s="20"/>
      <c r="S25" s="20"/>
      <c r="T25" s="20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</row>
    <row r="26" ht="23" customHeight="1">
      <c r="A26" t="s" s="118">
        <v>42</v>
      </c>
      <c r="B26" s="111">
        <f>B6</f>
        <v>130</v>
      </c>
      <c r="C26" t="s" s="116">
        <v>43</v>
      </c>
      <c r="D26" t="s" s="113">
        <f>IF(D$21&lt;=$B$3,$B26&amp;" μL"," ")</f>
        <v>44</v>
      </c>
      <c r="E26" t="s" s="113">
        <f>IF(E$21&lt;=$B$3,$B26&amp;" μL"," ")</f>
        <v>44</v>
      </c>
      <c r="F26" t="s" s="113">
        <f>IF(F$21&lt;=$B$3,$B26&amp;" μL"," ")</f>
        <v>36</v>
      </c>
      <c r="G26" t="s" s="113">
        <f>IF(G$21&lt;=$B$3,$B26&amp;" μL"," ")</f>
        <v>36</v>
      </c>
      <c r="H26" t="s" s="113">
        <f>IF(H$21&lt;=$B$3,$B26&amp;" μL"," ")</f>
        <v>36</v>
      </c>
      <c r="I26" t="s" s="113">
        <f>IF(I$21&lt;=$B$3,$B26&amp;" μL"," ")</f>
        <v>36</v>
      </c>
      <c r="J26" t="s" s="113">
        <f>IF(J$21&lt;=$B$3,$B26&amp;" μL"," ")</f>
        <v>36</v>
      </c>
      <c r="K26" t="s" s="113">
        <f>IF(K$21&lt;=$B$3,$B26&amp;" μL"," ")</f>
        <v>36</v>
      </c>
      <c r="L26" t="s" s="113">
        <f>IF(L$21&lt;=$B$3,$B26&amp;" μL"," ")</f>
        <v>36</v>
      </c>
      <c r="M26" t="s" s="113">
        <f>IF(M$21&lt;=$B$3,$B26&amp;" μL"," ")</f>
        <v>36</v>
      </c>
      <c r="N26" t="s" s="113">
        <f>IF(N$21&lt;=$B$3,$B26&amp;" μL"," ")</f>
        <v>36</v>
      </c>
      <c r="O26" t="s" s="114">
        <f>IF(O$21&lt;=$B$3,$B26&amp;" μL"," ")</f>
        <v>36</v>
      </c>
      <c r="P26" s="115">
        <f>B26*$B$3</f>
        <v>260</v>
      </c>
      <c r="Q26" s="101"/>
      <c r="R26" s="20"/>
      <c r="S26" s="20"/>
      <c r="T26" s="20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</row>
    <row r="27" ht="23" customHeight="1">
      <c r="A27" t="s" s="118">
        <v>45</v>
      </c>
      <c r="B27" s="111">
        <f>B5</f>
        <v>150</v>
      </c>
      <c r="C27" t="s" s="116">
        <v>46</v>
      </c>
      <c r="D27" t="s" s="113">
        <f>IF(D$21&lt;=$B$3,$B27&amp;" μL"," ")</f>
        <v>41</v>
      </c>
      <c r="E27" t="s" s="113">
        <f>IF(E$21&lt;=$B$3,$B27&amp;" μL"," ")</f>
        <v>41</v>
      </c>
      <c r="F27" t="s" s="113">
        <f>IF(F$21&lt;=$B$3,$B27&amp;" μL"," ")</f>
        <v>36</v>
      </c>
      <c r="G27" t="s" s="113">
        <f>IF(G$21&lt;=$B$3,$B27&amp;" μL"," ")</f>
        <v>36</v>
      </c>
      <c r="H27" t="s" s="113">
        <f>IF(H$21&lt;=$B$3,$B27&amp;" μL"," ")</f>
        <v>36</v>
      </c>
      <c r="I27" t="s" s="113">
        <f>IF(I$21&lt;=$B$3,$B27&amp;" μL"," ")</f>
        <v>36</v>
      </c>
      <c r="J27" t="s" s="113">
        <f>IF(J$21&lt;=$B$3,$B27&amp;" μL"," ")</f>
        <v>36</v>
      </c>
      <c r="K27" t="s" s="113">
        <f>IF(K$21&lt;=$B$3,$B27&amp;" μL"," ")</f>
        <v>36</v>
      </c>
      <c r="L27" t="s" s="113">
        <f>IF(L$21&lt;=$B$3,$B27&amp;" μL"," ")</f>
        <v>36</v>
      </c>
      <c r="M27" t="s" s="113">
        <f>IF(M$21&lt;=$B$3,$B27&amp;" μL"," ")</f>
        <v>36</v>
      </c>
      <c r="N27" t="s" s="113">
        <f>IF(N$21&lt;=$B$3,$B27&amp;" μL"," ")</f>
        <v>36</v>
      </c>
      <c r="O27" t="s" s="114">
        <f>IF(O$21&lt;=$B$3,$B27&amp;" μL"," ")</f>
        <v>36</v>
      </c>
      <c r="P27" s="115">
        <f>B27*$B$3</f>
        <v>300</v>
      </c>
      <c r="Q27" s="101"/>
      <c r="R27" s="20"/>
      <c r="S27" s="20"/>
      <c r="T27" s="20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</row>
    <row r="28" ht="23" customHeight="1">
      <c r="A28" t="s" s="118">
        <v>45</v>
      </c>
      <c r="B28" s="111">
        <f>B5</f>
        <v>150</v>
      </c>
      <c r="C28" t="s" s="116">
        <v>47</v>
      </c>
      <c r="D28" t="s" s="113">
        <f>IF(D$21&lt;=$B$3,$B28&amp;" μL"," ")</f>
        <v>41</v>
      </c>
      <c r="E28" t="s" s="113">
        <f>IF(E$21&lt;=$B$3,$B28&amp;" μL"," ")</f>
        <v>41</v>
      </c>
      <c r="F28" t="s" s="113">
        <f>IF(F$21&lt;=$B$3,$B28&amp;" μL"," ")</f>
        <v>36</v>
      </c>
      <c r="G28" t="s" s="113">
        <f>IF(G$21&lt;=$B$3,$B28&amp;" μL"," ")</f>
        <v>36</v>
      </c>
      <c r="H28" t="s" s="113">
        <f>IF(H$21&lt;=$B$3,$B28&amp;" μL"," ")</f>
        <v>36</v>
      </c>
      <c r="I28" t="s" s="113">
        <f>IF(I$21&lt;=$B$3,$B28&amp;" μL"," ")</f>
        <v>36</v>
      </c>
      <c r="J28" t="s" s="113">
        <f>IF(J$21&lt;=$B$3,$B28&amp;" μL"," ")</f>
        <v>36</v>
      </c>
      <c r="K28" t="s" s="113">
        <f>IF(K$21&lt;=$B$3,$B28&amp;" μL"," ")</f>
        <v>36</v>
      </c>
      <c r="L28" t="s" s="113">
        <f>IF(L$21&lt;=$B$3,$B28&amp;" μL"," ")</f>
        <v>36</v>
      </c>
      <c r="M28" t="s" s="113">
        <f>IF(M$21&lt;=$B$3,$B28&amp;" μL"," ")</f>
        <v>36</v>
      </c>
      <c r="N28" t="s" s="113">
        <f>IF(N$21&lt;=$B$3,$B28&amp;" μL"," ")</f>
        <v>36</v>
      </c>
      <c r="O28" t="s" s="114">
        <f>IF(O$21&lt;=$B$3,$B28&amp;" μL"," ")</f>
        <v>36</v>
      </c>
      <c r="P28" s="115">
        <f>B28*$B$3</f>
        <v>300</v>
      </c>
      <c r="Q28" s="101"/>
      <c r="R28" s="20"/>
      <c r="S28" s="20"/>
      <c r="T28" s="20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</row>
    <row r="29" ht="29" customHeight="1">
      <c r="A29" s="119"/>
      <c r="B29" s="111"/>
      <c r="C29" t="s" s="120">
        <v>48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123"/>
      <c r="Q29" s="101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</row>
    <row r="30" ht="18" customHeight="1">
      <c r="A30" s="124"/>
      <c r="B30" s="125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t="s" s="128">
        <v>49</v>
      </c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1"/>
    </row>
  </sheetData>
  <mergeCells count="3">
    <mergeCell ref="B1:D1"/>
    <mergeCell ref="E1:G1"/>
    <mergeCell ref="D20:M20"/>
  </mergeCells>
  <conditionalFormatting sqref="O20:P20 A22:A26 A28:A30">
    <cfRule type="cellIs" dxfId="0" priority="1" operator="equal" stopIfTrue="1">
      <formula>"Amplification Buffer"</formula>
    </cfRule>
    <cfRule type="containsText" dxfId="1" priority="2" stopIfTrue="1" text="Polymer">
      <formula>NOT(ISERROR(FIND(UPPER("Polymer"),UPPER(O20))))</formula>
      <formula>"Polymer"</formula>
    </cfRule>
    <cfRule type="containsText" dxfId="2" priority="3" stopIfTrue="1" text="Primary">
      <formula>NOT(ISERROR(FIND(UPPER("Primary"),UPPER(O20))))</formula>
      <formula>"Primary"</formula>
    </cfRule>
    <cfRule type="containsText" dxfId="3" priority="4" stopIfTrue="1" text="Preblock">
      <formula>NOT(ISERROR(FIND(UPPER("Preblock"),UPPER(O20))))</formula>
      <formula>"Preblock"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10.8333" defaultRowHeight="16" customHeight="1" outlineLevelRow="0" outlineLevelCol="0"/>
  <cols>
    <col min="1" max="1" width="3.5" style="132" customWidth="1"/>
    <col min="2" max="2" width="18" style="132" customWidth="1"/>
    <col min="3" max="3" width="24.5" style="132" customWidth="1"/>
    <col min="4" max="4" width="16.8516" style="132" customWidth="1"/>
    <col min="5" max="6" width="21.5" style="132" customWidth="1"/>
    <col min="7" max="7" width="14.6719" style="132" customWidth="1"/>
    <col min="8" max="8" width="25" style="132" customWidth="1"/>
    <col min="9" max="9" width="19.8516" style="132" customWidth="1"/>
    <col min="10" max="10" width="7.85156" style="132" customWidth="1"/>
    <col min="11" max="11" width="15.5" style="132" customWidth="1"/>
    <col min="12" max="16384" width="10.8516" style="132" customWidth="1"/>
  </cols>
  <sheetData>
    <row r="1" ht="15.85" customHeight="1">
      <c r="A1" t="s" s="133">
        <v>50</v>
      </c>
      <c r="B1" t="s" s="134">
        <v>51</v>
      </c>
      <c r="C1" t="s" s="134">
        <v>31</v>
      </c>
      <c r="D1" t="s" s="134">
        <v>52</v>
      </c>
      <c r="E1" t="s" s="134">
        <v>53</v>
      </c>
      <c r="F1" t="s" s="134">
        <v>54</v>
      </c>
      <c r="G1" t="s" s="134">
        <v>55</v>
      </c>
      <c r="H1" t="s" s="134">
        <v>56</v>
      </c>
      <c r="I1" t="s" s="134">
        <v>57</v>
      </c>
      <c r="J1" t="s" s="134">
        <v>58</v>
      </c>
      <c r="K1" t="s" s="135">
        <v>59</v>
      </c>
    </row>
    <row r="2" ht="15.35" customHeight="1">
      <c r="A2" s="136">
        <v>1</v>
      </c>
      <c r="B2" t="s" s="137">
        <v>60</v>
      </c>
      <c r="C2" t="s" s="137">
        <v>61</v>
      </c>
      <c r="D2" t="s" s="137">
        <v>62</v>
      </c>
      <c r="E2" s="138">
        <v>150</v>
      </c>
      <c r="F2" s="138">
        <v>300</v>
      </c>
      <c r="G2" s="138">
        <v>300</v>
      </c>
      <c r="H2" t="s" s="137">
        <v>63</v>
      </c>
      <c r="I2" t="s" s="137">
        <v>64</v>
      </c>
      <c r="J2" s="138">
        <v>1</v>
      </c>
      <c r="K2" t="s" s="139">
        <v>65</v>
      </c>
    </row>
    <row r="3" ht="15.35" customHeight="1">
      <c r="A3" s="136">
        <f>A2+1</f>
        <v>2</v>
      </c>
      <c r="B3" t="s" s="137">
        <v>60</v>
      </c>
      <c r="C3" t="s" s="137">
        <v>61</v>
      </c>
      <c r="D3" t="s" s="137">
        <v>62</v>
      </c>
      <c r="E3" s="138">
        <v>100</v>
      </c>
      <c r="F3" s="138">
        <v>200</v>
      </c>
      <c r="G3" s="138">
        <v>200</v>
      </c>
      <c r="H3" t="s" s="137">
        <v>66</v>
      </c>
      <c r="I3" t="s" s="137">
        <v>67</v>
      </c>
      <c r="J3" s="138">
        <v>1</v>
      </c>
      <c r="K3" t="s" s="139">
        <v>65</v>
      </c>
    </row>
    <row r="4" ht="15.35" customHeight="1">
      <c r="A4" s="136">
        <f>A3+1</f>
        <v>3</v>
      </c>
      <c r="B4" t="s" s="137">
        <v>68</v>
      </c>
      <c r="C4" t="s" s="137">
        <v>69</v>
      </c>
      <c r="D4" t="s" s="137">
        <v>70</v>
      </c>
      <c r="E4" s="138">
        <v>150</v>
      </c>
      <c r="F4" s="138">
        <v>300</v>
      </c>
      <c r="G4" s="138">
        <v>300</v>
      </c>
      <c r="H4" t="s" s="137">
        <v>63</v>
      </c>
      <c r="I4" t="s" s="137">
        <v>71</v>
      </c>
      <c r="J4" s="138">
        <v>1</v>
      </c>
      <c r="K4" t="s" s="139">
        <v>65</v>
      </c>
    </row>
    <row r="5" ht="15.35" customHeight="1">
      <c r="A5" s="136">
        <f>A4+1</f>
        <v>4</v>
      </c>
      <c r="B5" t="s" s="137">
        <v>68</v>
      </c>
      <c r="C5" t="s" s="137">
        <v>69</v>
      </c>
      <c r="D5" t="s" s="137">
        <v>72</v>
      </c>
      <c r="E5" s="138">
        <v>100</v>
      </c>
      <c r="F5" s="138">
        <v>200</v>
      </c>
      <c r="G5" s="138">
        <v>200</v>
      </c>
      <c r="H5" t="s" s="137">
        <v>73</v>
      </c>
      <c r="I5" t="s" s="137">
        <v>74</v>
      </c>
      <c r="J5" s="138">
        <v>1</v>
      </c>
      <c r="K5" t="s" s="139">
        <v>65</v>
      </c>
    </row>
    <row r="6" ht="15.35" customHeight="1">
      <c r="A6" s="136">
        <f>A5+1</f>
        <v>5</v>
      </c>
      <c r="B6" t="s" s="137">
        <v>75</v>
      </c>
      <c r="C6" t="s" s="137">
        <v>76</v>
      </c>
      <c r="D6" t="s" s="137">
        <v>70</v>
      </c>
      <c r="E6" s="138">
        <v>100</v>
      </c>
      <c r="F6" s="138">
        <v>200</v>
      </c>
      <c r="G6" s="138">
        <v>200</v>
      </c>
      <c r="H6" t="s" s="137">
        <v>63</v>
      </c>
      <c r="I6" t="s" s="137">
        <v>77</v>
      </c>
      <c r="J6" s="138">
        <v>1</v>
      </c>
      <c r="K6" t="s" s="139">
        <v>65</v>
      </c>
    </row>
    <row r="7" ht="15.35" customHeight="1">
      <c r="A7" s="136">
        <f>A6+1</f>
        <v>6</v>
      </c>
      <c r="B7" t="s" s="137">
        <v>78</v>
      </c>
      <c r="C7" t="s" s="137">
        <v>79</v>
      </c>
      <c r="D7" t="s" s="137">
        <v>70</v>
      </c>
      <c r="E7" s="138">
        <v>100</v>
      </c>
      <c r="F7" s="138">
        <v>200</v>
      </c>
      <c r="G7" s="138">
        <v>200</v>
      </c>
      <c r="H7" s="138">
        <v>50</v>
      </c>
      <c r="I7" t="s" s="137">
        <v>80</v>
      </c>
      <c r="J7" s="138">
        <v>1</v>
      </c>
      <c r="K7" t="s" s="139">
        <v>65</v>
      </c>
    </row>
    <row r="8" ht="15.35" customHeight="1">
      <c r="A8" s="140"/>
      <c r="B8" s="137"/>
      <c r="C8" s="137"/>
      <c r="D8" s="137"/>
      <c r="E8" s="137"/>
      <c r="F8" s="137"/>
      <c r="G8" s="141"/>
      <c r="H8" s="141"/>
      <c r="I8" t="s" s="142">
        <v>81</v>
      </c>
      <c r="J8" s="137"/>
      <c r="K8" s="139"/>
    </row>
    <row r="9" ht="15.35" customHeight="1">
      <c r="A9" s="136">
        <f>A7+1</f>
        <v>7</v>
      </c>
      <c r="B9" t="s" s="137">
        <v>82</v>
      </c>
      <c r="C9" t="s" s="137">
        <v>38</v>
      </c>
      <c r="D9" t="s" s="137">
        <v>62</v>
      </c>
      <c r="E9" t="s" s="137">
        <v>83</v>
      </c>
      <c r="F9" t="s" s="137">
        <v>84</v>
      </c>
      <c r="G9" s="138">
        <v>450</v>
      </c>
      <c r="H9" s="138">
        <v>50</v>
      </c>
      <c r="I9" t="s" s="137">
        <v>85</v>
      </c>
      <c r="J9" s="138">
        <v>3</v>
      </c>
      <c r="K9" t="s" s="139">
        <v>65</v>
      </c>
    </row>
    <row r="10" ht="15.35" customHeight="1">
      <c r="A10" s="136">
        <f>A9+1</f>
        <v>8</v>
      </c>
      <c r="B10" t="s" s="137">
        <v>82</v>
      </c>
      <c r="C10" t="s" s="137">
        <v>22</v>
      </c>
      <c r="D10" t="s" s="137">
        <v>62</v>
      </c>
      <c r="E10" s="138">
        <v>150</v>
      </c>
      <c r="F10" s="138">
        <v>300</v>
      </c>
      <c r="G10" s="138">
        <v>300</v>
      </c>
      <c r="H10" t="s" s="137">
        <v>63</v>
      </c>
      <c r="I10" t="s" s="137">
        <v>85</v>
      </c>
      <c r="J10" s="138">
        <v>1</v>
      </c>
      <c r="K10" t="s" s="139">
        <v>65</v>
      </c>
    </row>
    <row r="11" ht="15.35" customHeight="1">
      <c r="A11" s="136">
        <f>A10+1</f>
        <v>9</v>
      </c>
      <c r="B11" t="s" s="137">
        <v>86</v>
      </c>
      <c r="C11" t="s" s="137">
        <v>42</v>
      </c>
      <c r="D11" t="s" s="137">
        <v>70</v>
      </c>
      <c r="E11" s="138">
        <v>60</v>
      </c>
      <c r="F11" s="138">
        <v>130</v>
      </c>
      <c r="G11" s="138">
        <v>130</v>
      </c>
      <c r="H11" t="s" s="137">
        <v>87</v>
      </c>
      <c r="I11" t="s" s="137">
        <v>88</v>
      </c>
      <c r="J11" s="138">
        <v>1</v>
      </c>
      <c r="K11" t="s" s="139">
        <v>89</v>
      </c>
    </row>
    <row r="12" ht="15.35" customHeight="1">
      <c r="A12" s="136">
        <f>A11+1</f>
        <v>10</v>
      </c>
      <c r="B12" t="s" s="137">
        <v>90</v>
      </c>
      <c r="C12" t="s" s="137">
        <v>45</v>
      </c>
      <c r="D12" t="s" s="137">
        <v>62</v>
      </c>
      <c r="E12" t="s" s="137">
        <v>91</v>
      </c>
      <c r="F12" t="s" s="137">
        <v>92</v>
      </c>
      <c r="G12" s="138">
        <v>200</v>
      </c>
      <c r="H12" s="138">
        <v>57</v>
      </c>
      <c r="I12" t="s" s="137">
        <v>85</v>
      </c>
      <c r="J12" s="138">
        <v>2</v>
      </c>
      <c r="K12" t="s" s="139">
        <v>65</v>
      </c>
    </row>
    <row r="13" ht="15.35" customHeight="1">
      <c r="A13" s="136">
        <f>A12+1</f>
        <v>11</v>
      </c>
      <c r="B13" t="s" s="137">
        <v>90</v>
      </c>
      <c r="C13" t="s" s="137">
        <v>22</v>
      </c>
      <c r="D13" t="s" s="137">
        <v>62</v>
      </c>
      <c r="E13" s="138">
        <v>150</v>
      </c>
      <c r="F13" s="138">
        <v>300</v>
      </c>
      <c r="G13" s="138">
        <v>300</v>
      </c>
      <c r="H13" t="s" s="137">
        <v>63</v>
      </c>
      <c r="I13" t="s" s="137">
        <v>85</v>
      </c>
      <c r="J13" s="138">
        <v>2</v>
      </c>
      <c r="K13" t="s" s="139">
        <v>65</v>
      </c>
    </row>
    <row r="14" ht="15.35" customHeight="1">
      <c r="A14" s="136">
        <f>A13+1</f>
        <v>12</v>
      </c>
      <c r="B14" t="s" s="137">
        <v>93</v>
      </c>
      <c r="C14" t="s" s="137">
        <v>24</v>
      </c>
      <c r="D14" t="s" s="137">
        <v>62</v>
      </c>
      <c r="E14" s="138">
        <v>150</v>
      </c>
      <c r="F14" s="138">
        <v>300</v>
      </c>
      <c r="G14" s="138">
        <v>300</v>
      </c>
      <c r="H14" t="s" s="137">
        <v>63</v>
      </c>
      <c r="I14" t="s" s="137">
        <v>94</v>
      </c>
      <c r="J14" s="138">
        <v>1</v>
      </c>
      <c r="K14" t="s" s="139">
        <v>65</v>
      </c>
    </row>
    <row r="15" ht="17" customHeight="1">
      <c r="A15" s="136">
        <f>A14+1</f>
        <v>13</v>
      </c>
      <c r="B15" t="s" s="143">
        <v>95</v>
      </c>
      <c r="C15" t="s" s="143">
        <v>23</v>
      </c>
      <c r="D15" t="s" s="143">
        <v>62</v>
      </c>
      <c r="E15" s="144">
        <v>1000</v>
      </c>
      <c r="F15" s="144">
        <v>1000</v>
      </c>
      <c r="G15" s="144">
        <v>450</v>
      </c>
      <c r="H15" t="s" s="143">
        <v>63</v>
      </c>
      <c r="I15" t="s" s="143">
        <v>96</v>
      </c>
      <c r="J15" s="144">
        <v>3</v>
      </c>
      <c r="K15" t="s" s="145">
        <v>65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