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<sst xmlns="http://schemas.openxmlformats.org/spreadsheetml/2006/main" uniqueCount="65">
  <si>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</t>
    </r>
    <r>
      <rPr>
        <sz val="10"/>
        <color indexed="8"/>
        <rFont val="Arial"/>
      </rPr>
      <t>Each of the 12 columns corresponds one of the 12 samples in the Omni-stainer S12/C12.</t>
    </r>
  </si>
  <si>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</t>
    </r>
    <r>
      <rPr>
        <sz val="10"/>
        <color indexed="8"/>
        <rFont val="Arial"/>
      </rPr>
      <t>Adjust the values below and the spreadsheet will auto-fill</t>
    </r>
  </si>
  <si>
    <t>Omni-Stainer module</t>
  </si>
  <si>
    <t>S12</t>
  </si>
  <si>
    <t>Num samples:</t>
  </si>
  <si>
    <t>FFPE:</t>
  </si>
  <si>
    <t>Yes</t>
  </si>
  <si>
    <t>Antibody screening mode</t>
  </si>
  <si>
    <t>Deck position 3:</t>
  </si>
  <si>
    <t xml:space="preserve">Antibody plate (96-well plate, sealed with a pierceable sealing sheet, i.e. aluminum foil) </t>
  </si>
  <si>
    <t>Reagent Volume</t>
  </si>
  <si>
    <t>Preparation instructions</t>
  </si>
  <si>
    <t>А</t>
  </si>
  <si>
    <t>Preblock</t>
  </si>
  <si>
    <t>210 μL</t>
  </si>
  <si>
    <t>Staining buffer without antibodies, but with blocking components N/J/G/S</t>
  </si>
  <si>
    <t>B</t>
  </si>
  <si>
    <t>Ab cocktail 1</t>
  </si>
  <si>
    <t>Ab cocktail 2</t>
  </si>
  <si>
    <t>Ab cocktail 3</t>
  </si>
  <si>
    <t>120 μL</t>
  </si>
  <si>
    <t>Antibody mix in Staining buffer with blocking components N/J/G/S, as per Akoya instructions</t>
  </si>
  <si>
    <t>C</t>
  </si>
  <si>
    <t>Reagent F</t>
  </si>
  <si>
    <t>5 μL</t>
  </si>
  <si>
    <t xml:space="preserve">Reagent F aliquots can be safely stored at room temperature for the duration of the protiocol, as long as the plate is sealed with foil immediately after filling </t>
  </si>
  <si>
    <t>D</t>
  </si>
  <si>
    <t>Detector Mix #1</t>
  </si>
  <si>
    <t>Detector Mix #2</t>
  </si>
  <si>
    <t>Detector Mix #3</t>
  </si>
  <si>
    <t xml:space="preserve">Detector oligo mix in Screening Buffer with Assay Component </t>
  </si>
  <si>
    <t>E</t>
  </si>
  <si>
    <r>
      <rPr>
        <b val="1"/>
        <sz val="10"/>
        <color indexed="10"/>
        <rFont val="Arial"/>
      </rPr>
      <t>Important!</t>
    </r>
    <r>
      <rPr>
        <sz val="10"/>
        <color indexed="10"/>
        <rFont val="Arial"/>
      </rPr>
      <t xml:space="preserve"> </t>
    </r>
    <r>
      <rPr>
        <sz val="10"/>
        <color indexed="8"/>
        <rFont val="Arial"/>
      </rPr>
      <t>It is important to use fresh reagent F aliquots every time</t>
    </r>
  </si>
  <si>
    <t>F</t>
  </si>
  <si>
    <t>In our experience, antibody staining quality can be compromised by using Reagent F aliquots are nearing expiration</t>
  </si>
  <si>
    <t>G</t>
  </si>
  <si>
    <t xml:space="preserve">If that is happening, we recommend making replacement fixative aliquots by dissolving BS3 in dry DMSO as described in PMID34215862
</t>
  </si>
  <si>
    <t>H</t>
  </si>
  <si>
    <t>BS3 Crosslinker</t>
  </si>
  <si>
    <t>50 mg</t>
  </si>
  <si>
    <t>Thermo Fisher 21580</t>
  </si>
  <si>
    <t>Dry DMSO</t>
  </si>
  <si>
    <t>250 μL</t>
  </si>
  <si>
    <t>Sigma D2650-5X5ML</t>
  </si>
  <si>
    <t>Deck position 1:</t>
  </si>
  <si>
    <t xml:space="preserve">Buffers reservoir (12-trough, sealed with a pierceable sealing sheet) </t>
  </si>
  <si>
    <t>Mix thoroughly, dispense into 20ul Aliquots in PCR strips, store frozen at -20C</t>
  </si>
  <si>
    <t>A</t>
  </si>
  <si>
    <t>empty</t>
  </si>
  <si>
    <t>Staining Buffer</t>
  </si>
  <si>
    <t>Storage buffer + 4% PFA</t>
  </si>
  <si>
    <t>MeOH</t>
  </si>
  <si>
    <t>1x PBS</t>
  </si>
  <si>
    <t>1x CODEX buffer</t>
  </si>
  <si>
    <t>Screening buffer (16mL 1x CODEX buffer mixed with 4mL DMSO)</t>
  </si>
  <si>
    <t>Screening buffer (4mL 1x CODEX buffer mixed with 16mL DMSO)</t>
  </si>
  <si>
    <t>Storage buffer</t>
  </si>
  <si>
    <t>20 mL</t>
  </si>
  <si>
    <t>Deck position 2:</t>
  </si>
  <si>
    <r>
      <rPr>
        <sz val="10"/>
        <color indexed="8"/>
        <rFont val="Arial"/>
      </rPr>
      <t xml:space="preserve">Omni-Stainer </t>
    </r>
    <r>
      <rPr>
        <sz val="10"/>
        <color indexed="8"/>
        <rFont val="Arial"/>
      </rPr>
      <t>S12</t>
    </r>
    <r>
      <rPr>
        <sz val="10"/>
        <color indexed="8"/>
        <rFont val="Arial"/>
      </rPr>
      <t xml:space="preserve"> module</t>
    </r>
  </si>
  <si>
    <t>Sample</t>
  </si>
  <si>
    <t>Deck position 6:</t>
  </si>
  <si>
    <t>300 μL Tip rack #1</t>
  </si>
  <si>
    <t>Deck position 9:</t>
  </si>
  <si>
    <t>300 μL Tip rack #2</t>
  </si>
</sst>
</file>

<file path=xl/styles.xml><?xml version="1.0" encoding="utf-8"?>
<styleSheet xmlns="http://schemas.openxmlformats.org/spreadsheetml/2006/main">
  <numFmts count="1">
    <numFmt numFmtId="0" formatCode="General"/>
  </numFmts>
  <fonts count="9">
    <font>
      <sz val="10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10"/>
      <name val="Arial"/>
    </font>
    <font>
      <sz val="10"/>
      <color indexed="10"/>
      <name val="Arial"/>
    </font>
    <font>
      <b val="1"/>
      <sz val="10"/>
      <color indexed="8"/>
      <name val="Arial"/>
    </font>
    <font>
      <sz val="9"/>
      <color indexed="8"/>
      <name val="Arial"/>
    </font>
    <font>
      <sz val="10"/>
      <color indexed="12"/>
      <name val="Arial"/>
    </font>
    <font>
      <b val="1"/>
      <sz val="10"/>
      <color indexed="17"/>
      <name val="Arial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8"/>
        <bgColor auto="1"/>
      </patternFill>
    </fill>
  </fills>
  <borders count="8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2"/>
      </right>
      <top style="medium">
        <color indexed="8"/>
      </top>
      <bottom style="thin">
        <color indexed="8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12"/>
      </top>
      <bottom style="thin">
        <color indexed="9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11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12"/>
      </right>
      <top style="thin">
        <color indexed="8"/>
      </top>
      <bottom style="thin">
        <color indexed="8"/>
      </bottom>
      <diagonal/>
    </border>
    <border>
      <left style="medium">
        <color indexed="12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12"/>
      </left>
      <right style="thin">
        <color indexed="9"/>
      </right>
      <top style="thin">
        <color indexed="9"/>
      </top>
      <bottom style="thin">
        <color indexed="12"/>
      </bottom>
      <diagonal/>
    </border>
    <border>
      <left style="thin">
        <color indexed="9"/>
      </left>
      <right style="thin">
        <color indexed="12"/>
      </right>
      <top style="thin">
        <color indexed="9"/>
      </top>
      <bottom style="thin">
        <color indexed="12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11"/>
      </right>
      <top style="thin">
        <color indexed="12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2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medium">
        <color indexed="8"/>
      </right>
      <top style="thin">
        <color indexed="11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12"/>
      </right>
      <top style="thin">
        <color indexed="11"/>
      </top>
      <bottom style="thin">
        <color indexed="11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11"/>
      </top>
      <bottom style="thin">
        <color indexed="9"/>
      </bottom>
      <diagonal/>
    </border>
    <border>
      <left style="thin">
        <color indexed="8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11"/>
      </right>
      <top style="thin">
        <color indexed="8"/>
      </top>
      <bottom style="medium">
        <color indexed="8"/>
      </bottom>
      <diagonal/>
    </border>
    <border>
      <left style="thin">
        <color indexed="11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11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11"/>
      </top>
      <bottom style="medium">
        <color indexed="8"/>
      </bottom>
      <diagonal/>
    </border>
    <border>
      <left style="thin">
        <color indexed="9"/>
      </left>
      <right style="medium">
        <color indexed="9"/>
      </right>
      <top style="thin">
        <color indexed="8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thin">
        <color indexed="9"/>
      </left>
      <right style="medium">
        <color indexed="9"/>
      </right>
      <top style="thin">
        <color indexed="9"/>
      </top>
      <bottom style="thin">
        <color indexed="15"/>
      </bottom>
      <diagonal/>
    </border>
    <border>
      <left style="medium">
        <color indexed="9"/>
      </left>
      <right style="medium">
        <color indexed="9"/>
      </right>
      <top style="thin">
        <color indexed="9"/>
      </top>
      <bottom style="thin">
        <color indexed="15"/>
      </bottom>
      <diagonal/>
    </border>
    <border>
      <left style="medium">
        <color indexed="9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5"/>
      </bottom>
      <diagonal/>
    </border>
    <border>
      <left style="thin">
        <color indexed="15"/>
      </left>
      <right style="thin">
        <color indexed="9"/>
      </right>
      <top style="thin">
        <color indexed="15"/>
      </top>
      <bottom style="thin">
        <color indexed="12"/>
      </bottom>
      <diagonal/>
    </border>
    <border>
      <left style="thin">
        <color indexed="9"/>
      </left>
      <right style="thin">
        <color indexed="9"/>
      </right>
      <top style="thin">
        <color indexed="15"/>
      </top>
      <bottom style="thin">
        <color indexed="12"/>
      </bottom>
      <diagonal/>
    </border>
    <border>
      <left style="thin">
        <color indexed="9"/>
      </left>
      <right style="thin">
        <color indexed="15"/>
      </right>
      <top style="thin">
        <color indexed="15"/>
      </top>
      <bottom style="thin">
        <color indexed="12"/>
      </bottom>
      <diagonal/>
    </border>
    <border>
      <left style="thin">
        <color indexed="15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9"/>
      </right>
      <top style="thin">
        <color indexed="12"/>
      </top>
      <bottom style="thin">
        <color indexed="9"/>
      </bottom>
      <diagonal/>
    </border>
    <border>
      <left style="medium">
        <color indexed="9"/>
      </left>
      <right style="medium">
        <color indexed="9"/>
      </right>
      <top style="thin">
        <color indexed="12"/>
      </top>
      <bottom style="medium">
        <color indexed="9"/>
      </bottom>
      <diagonal/>
    </border>
    <border>
      <left style="medium">
        <color indexed="9"/>
      </left>
      <right style="thin">
        <color indexed="9"/>
      </right>
      <top style="thin">
        <color indexed="12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medium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2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 wrapText="1"/>
    </xf>
    <xf numFmtId="0" fontId="0" fillId="2" borderId="2" applyNumberFormat="0" applyFont="1" applyFill="1" applyBorder="1" applyAlignment="1" applyProtection="0">
      <alignment vertical="bottom" wrapText="1"/>
    </xf>
    <xf numFmtId="0" fontId="0" borderId="2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2" borderId="3" applyNumberFormat="0" applyFont="1" applyFill="1" applyBorder="1" applyAlignment="1" applyProtection="0">
      <alignment vertical="bottom" wrapText="1"/>
    </xf>
    <xf numFmtId="49" fontId="0" borderId="4" applyNumberFormat="1" applyFont="1" applyFill="0" applyBorder="1" applyAlignment="1" applyProtection="0">
      <alignment vertical="bottom"/>
    </xf>
    <xf numFmtId="0" fontId="0" fillId="2" borderId="5" applyNumberFormat="0" applyFont="1" applyFill="1" applyBorder="1" applyAlignment="1" applyProtection="0">
      <alignment vertical="bottom" wrapText="1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2" borderId="7" applyNumberFormat="0" applyFont="1" applyFill="1" applyBorder="1" applyAlignment="1" applyProtection="0">
      <alignment vertical="bottom" wrapText="1"/>
    </xf>
    <xf numFmtId="49" fontId="0" borderId="8" applyNumberFormat="1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vertical="bottom"/>
    </xf>
    <xf numFmtId="0" fontId="0" fillId="2" borderId="10" applyNumberFormat="0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horizontal="right" vertical="bottom" wrapText="1"/>
    </xf>
    <xf numFmtId="0" fontId="0" borderId="4" applyNumberFormat="0" applyFont="1" applyFill="0" applyBorder="1" applyAlignment="1" applyProtection="0">
      <alignment vertical="bottom"/>
    </xf>
    <xf numFmtId="0" fontId="0" fillId="2" borderId="10" applyNumberFormat="1" applyFont="1" applyFill="1" applyBorder="1" applyAlignment="1" applyProtection="0">
      <alignment horizontal="right" vertical="bottom" wrapText="1"/>
    </xf>
    <xf numFmtId="0" fontId="0" borderId="7" applyNumberFormat="0" applyFont="1" applyFill="0" applyBorder="1" applyAlignment="1" applyProtection="0">
      <alignment vertical="bottom"/>
    </xf>
    <xf numFmtId="0" fontId="0" borderId="10" applyNumberFormat="0" applyFont="1" applyFill="0" applyBorder="1" applyAlignment="1" applyProtection="0">
      <alignment vertical="bottom"/>
    </xf>
    <xf numFmtId="49" fontId="0" borderId="10" applyNumberFormat="1" applyFont="1" applyFill="0" applyBorder="1" applyAlignment="1" applyProtection="0">
      <alignment horizontal="right" vertical="bottom"/>
    </xf>
    <xf numFmtId="0" fontId="0" borderId="3" applyNumberFormat="0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0" borderId="11" applyNumberFormat="0" applyFont="1" applyFill="0" applyBorder="1" applyAlignment="1" applyProtection="0">
      <alignment vertical="bottom"/>
    </xf>
    <xf numFmtId="0" fontId="0" borderId="12" applyNumberFormat="0" applyFont="1" applyFill="0" applyBorder="1" applyAlignment="1" applyProtection="0">
      <alignment vertical="bottom"/>
    </xf>
    <xf numFmtId="49" fontId="5" borderId="13" applyNumberFormat="1" applyFont="1" applyFill="0" applyBorder="1" applyAlignment="1" applyProtection="0">
      <alignment vertical="bottom"/>
    </xf>
    <xf numFmtId="49" fontId="0" borderId="14" applyNumberFormat="1" applyFont="1" applyFill="0" applyBorder="1" applyAlignment="1" applyProtection="0">
      <alignment vertical="bottom"/>
    </xf>
    <xf numFmtId="0" fontId="0" borderId="15" applyNumberFormat="0" applyFont="1" applyFill="0" applyBorder="1" applyAlignment="1" applyProtection="0">
      <alignment vertical="bottom"/>
    </xf>
    <xf numFmtId="0" fontId="0" fillId="2" borderId="15" applyNumberFormat="0" applyFont="1" applyFill="1" applyBorder="1" applyAlignment="1" applyProtection="0">
      <alignment vertical="bottom" wrapText="1"/>
    </xf>
    <xf numFmtId="0" fontId="0" fillId="2" borderId="16" applyNumberFormat="0" applyFont="1" applyFill="1" applyBorder="1" applyAlignment="1" applyProtection="0">
      <alignment vertical="bottom" wrapText="1"/>
    </xf>
    <xf numFmtId="0" fontId="5" borderId="17" applyNumberFormat="0" applyFont="1" applyFill="0" applyBorder="1" applyAlignment="1" applyProtection="0">
      <alignment vertical="bottom"/>
    </xf>
    <xf numFmtId="0" fontId="5" borderId="18" applyNumberFormat="0" applyFont="1" applyFill="0" applyBorder="1" applyAlignment="1" applyProtection="0">
      <alignment vertical="bottom"/>
    </xf>
    <xf numFmtId="0" fontId="0" borderId="18" applyNumberFormat="0" applyFont="1" applyFill="0" applyBorder="1" applyAlignment="1" applyProtection="0">
      <alignment vertical="bottom"/>
    </xf>
    <xf numFmtId="0" fontId="0" borderId="19" applyNumberFormat="0" applyFont="1" applyFill="0" applyBorder="1" applyAlignment="1" applyProtection="0">
      <alignment vertical="bottom"/>
    </xf>
    <xf numFmtId="0" fontId="0" borderId="20" applyNumberFormat="1" applyFont="1" applyFill="0" applyBorder="1" applyAlignment="1" applyProtection="0">
      <alignment vertical="bottom"/>
    </xf>
    <xf numFmtId="0" fontId="0" borderId="21" applyNumberFormat="1" applyFont="1" applyFill="0" applyBorder="1" applyAlignment="1" applyProtection="0">
      <alignment vertical="bottom"/>
    </xf>
    <xf numFmtId="0" fontId="0" fillId="2" borderId="21" applyNumberFormat="1" applyFont="1" applyFill="1" applyBorder="1" applyAlignment="1" applyProtection="0">
      <alignment vertical="bottom" wrapText="1"/>
    </xf>
    <xf numFmtId="0" fontId="0" fillId="2" borderId="22" applyNumberFormat="1" applyFont="1" applyFill="1" applyBorder="1" applyAlignment="1" applyProtection="0">
      <alignment vertical="bottom" wrapText="1"/>
    </xf>
    <xf numFmtId="49" fontId="5" borderId="23" applyNumberFormat="1" applyFont="1" applyFill="0" applyBorder="1" applyAlignment="1" applyProtection="0">
      <alignment vertical="bottom"/>
    </xf>
    <xf numFmtId="49" fontId="5" borderId="24" applyNumberFormat="1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vertical="bottom"/>
    </xf>
    <xf numFmtId="0" fontId="0" borderId="26" applyNumberFormat="0" applyFont="1" applyFill="0" applyBorder="1" applyAlignment="1" applyProtection="0">
      <alignment vertical="bottom"/>
    </xf>
    <xf numFmtId="49" fontId="0" borderId="27" applyNumberFormat="1" applyFont="1" applyFill="0" applyBorder="1" applyAlignment="1" applyProtection="0">
      <alignment horizontal="center" vertical="bottom"/>
    </xf>
    <xf numFmtId="49" fontId="0" fillId="2" borderId="28" applyNumberFormat="1" applyFont="1" applyFill="1" applyBorder="1" applyAlignment="1" applyProtection="0">
      <alignment vertical="bottom" wrapText="1"/>
    </xf>
    <xf numFmtId="49" fontId="0" fillId="2" borderId="10" applyNumberFormat="1" applyFont="1" applyFill="1" applyBorder="1" applyAlignment="1" applyProtection="0">
      <alignment vertical="bottom" wrapText="1"/>
    </xf>
    <xf numFmtId="49" fontId="0" fillId="2" borderId="29" applyNumberFormat="1" applyFont="1" applyFill="1" applyBorder="1" applyAlignment="1" applyProtection="0">
      <alignment vertical="bottom" wrapText="1"/>
    </xf>
    <xf numFmtId="49" fontId="0" borderId="30" applyNumberFormat="1" applyFont="1" applyFill="0" applyBorder="1" applyAlignment="1" applyProtection="0">
      <alignment vertical="bottom"/>
    </xf>
    <xf numFmtId="49" fontId="0" borderId="31" applyNumberFormat="1" applyFont="1" applyFill="0" applyBorder="1" applyAlignment="1" applyProtection="0">
      <alignment vertical="bottom"/>
    </xf>
    <xf numFmtId="0" fontId="0" borderId="32" applyNumberFormat="0" applyFont="1" applyFill="0" applyBorder="1" applyAlignment="1" applyProtection="0">
      <alignment vertical="bottom"/>
    </xf>
    <xf numFmtId="49" fontId="6" fillId="2" borderId="33" applyNumberFormat="1" applyFont="1" applyFill="1" applyBorder="1" applyAlignment="1" applyProtection="0">
      <alignment vertical="bottom" wrapText="1"/>
    </xf>
    <xf numFmtId="49" fontId="6" fillId="2" borderId="28" applyNumberFormat="1" applyFont="1" applyFill="1" applyBorder="1" applyAlignment="1" applyProtection="0">
      <alignment vertical="bottom" wrapText="1"/>
    </xf>
    <xf numFmtId="49" fontId="0" borderId="34" applyNumberFormat="1" applyFont="1" applyFill="0" applyBorder="1" applyAlignment="1" applyProtection="0">
      <alignment vertical="bottom"/>
    </xf>
    <xf numFmtId="49" fontId="0" fillId="2" borderId="35" applyNumberFormat="1" applyFont="1" applyFill="1" applyBorder="1" applyAlignment="1" applyProtection="0">
      <alignment vertical="bottom"/>
    </xf>
    <xf numFmtId="0" fontId="0" fillId="2" borderId="18" applyNumberFormat="0" applyFont="1" applyFill="1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0" fontId="0" fillId="2" borderId="28" applyNumberFormat="0" applyFont="1" applyFill="1" applyBorder="1" applyAlignment="1" applyProtection="0">
      <alignment vertical="bottom" wrapText="1"/>
    </xf>
    <xf numFmtId="0" fontId="0" borderId="37" applyNumberFormat="0" applyFont="1" applyFill="0" applyBorder="1" applyAlignment="1" applyProtection="0">
      <alignment vertical="bottom"/>
    </xf>
    <xf numFmtId="0" fontId="0" borderId="38" applyNumberFormat="0" applyFont="1" applyFill="0" applyBorder="1" applyAlignment="1" applyProtection="0">
      <alignment vertical="bottom"/>
    </xf>
    <xf numFmtId="0" fontId="0" borderId="39" applyNumberFormat="0" applyFont="1" applyFill="0" applyBorder="1" applyAlignment="1" applyProtection="0">
      <alignment vertical="bottom"/>
    </xf>
    <xf numFmtId="49" fontId="0" borderId="40" applyNumberFormat="1" applyFont="1" applyFill="0" applyBorder="1" applyAlignment="1" applyProtection="0">
      <alignment vertical="bottom"/>
    </xf>
    <xf numFmtId="0" fontId="0" borderId="40" applyNumberFormat="0" applyFont="1" applyFill="0" applyBorder="1" applyAlignment="1" applyProtection="0">
      <alignment vertical="bottom"/>
    </xf>
    <xf numFmtId="0" fontId="0" borderId="41" applyNumberFormat="0" applyFont="1" applyFill="0" applyBorder="1" applyAlignment="1" applyProtection="0">
      <alignment vertical="bottom"/>
    </xf>
    <xf numFmtId="0" fontId="0" borderId="25" applyNumberFormat="0" applyFont="1" applyFill="0" applyBorder="1" applyAlignment="1" applyProtection="0">
      <alignment horizontal="center" vertical="bottom"/>
    </xf>
    <xf numFmtId="0" fontId="0" borderId="42" applyNumberFormat="0" applyFont="1" applyFill="0" applyBorder="1" applyAlignment="1" applyProtection="0">
      <alignment vertical="bottom"/>
    </xf>
    <xf numFmtId="0" fontId="0" borderId="43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/>
    </xf>
    <xf numFmtId="49" fontId="0" borderId="18" applyNumberFormat="1" applyFont="1" applyFill="0" applyBorder="1" applyAlignment="1" applyProtection="0">
      <alignment vertical="bottom" wrapText="1"/>
    </xf>
    <xf numFmtId="49" fontId="0" borderId="44" applyNumberFormat="1" applyFont="1" applyFill="0" applyBorder="1" applyAlignment="1" applyProtection="0">
      <alignment horizontal="center" vertical="bottom"/>
    </xf>
    <xf numFmtId="0" fontId="0" fillId="2" borderId="45" applyNumberFormat="0" applyFont="1" applyFill="1" applyBorder="1" applyAlignment="1" applyProtection="0">
      <alignment vertical="bottom" wrapText="1"/>
    </xf>
    <xf numFmtId="0" fontId="0" borderId="46" applyNumberFormat="0" applyFont="1" applyFill="0" applyBorder="1" applyAlignment="1" applyProtection="0">
      <alignment vertical="bottom"/>
    </xf>
    <xf numFmtId="0" fontId="0" fillId="2" borderId="46" applyNumberFormat="0" applyFont="1" applyFill="1" applyBorder="1" applyAlignment="1" applyProtection="0">
      <alignment vertical="bottom" wrapText="1"/>
    </xf>
    <xf numFmtId="0" fontId="0" borderId="47" applyNumberFormat="0" applyFont="1" applyFill="0" applyBorder="1" applyAlignment="1" applyProtection="0">
      <alignment vertical="bottom"/>
    </xf>
    <xf numFmtId="0" fontId="0" borderId="48" applyNumberFormat="0" applyFont="1" applyFill="0" applyBorder="1" applyAlignment="1" applyProtection="0">
      <alignment vertical="bottom"/>
    </xf>
    <xf numFmtId="49" fontId="0" borderId="49" applyNumberFormat="1" applyFont="1" applyFill="0" applyBorder="1" applyAlignment="1" applyProtection="0">
      <alignment vertical="bottom"/>
    </xf>
    <xf numFmtId="0" fontId="0" borderId="31" applyNumberFormat="0" applyFont="1" applyFill="0" applyBorder="1" applyAlignment="1" applyProtection="0">
      <alignment vertical="bottom"/>
    </xf>
    <xf numFmtId="0" fontId="0" borderId="50" applyNumberFormat="0" applyFont="1" applyFill="0" applyBorder="1" applyAlignment="1" applyProtection="0">
      <alignment vertical="bottom"/>
    </xf>
    <xf numFmtId="0" fontId="0" fillId="2" borderId="51" applyNumberFormat="0" applyFont="1" applyFill="1" applyBorder="1" applyAlignment="1" applyProtection="0">
      <alignment vertical="bottom" wrapText="1"/>
    </xf>
    <xf numFmtId="0" fontId="0" borderId="51" applyNumberFormat="0" applyFont="1" applyFill="0" applyBorder="1" applyAlignment="1" applyProtection="0">
      <alignment vertical="bottom"/>
    </xf>
    <xf numFmtId="49" fontId="5" borderId="50" applyNumberFormat="1" applyFont="1" applyFill="0" applyBorder="1" applyAlignment="1" applyProtection="0">
      <alignment vertical="bottom"/>
    </xf>
    <xf numFmtId="49" fontId="0" borderId="50" applyNumberFormat="1" applyFont="1" applyFill="0" applyBorder="1" applyAlignment="1" applyProtection="0">
      <alignment vertical="bottom"/>
    </xf>
    <xf numFmtId="0" fontId="0" borderId="52" applyNumberFormat="0" applyFont="1" applyFill="0" applyBorder="1" applyAlignment="1" applyProtection="0">
      <alignment vertical="bottom"/>
    </xf>
    <xf numFmtId="0" fontId="0" borderId="53" applyNumberFormat="0" applyFont="1" applyFill="0" applyBorder="1" applyAlignment="1" applyProtection="0">
      <alignment vertical="bottom"/>
    </xf>
    <xf numFmtId="0" fontId="0" borderId="49" applyNumberFormat="0" applyFont="1" applyFill="0" applyBorder="1" applyAlignment="1" applyProtection="0">
      <alignment vertical="bottom"/>
    </xf>
    <xf numFmtId="0" fontId="0" borderId="54" applyNumberFormat="1" applyFont="1" applyFill="0" applyBorder="1" applyAlignment="1" applyProtection="0">
      <alignment vertical="bottom"/>
    </xf>
    <xf numFmtId="0" fontId="0" borderId="55" applyNumberFormat="1" applyFont="1" applyFill="0" applyBorder="1" applyAlignment="1" applyProtection="0">
      <alignment vertical="bottom"/>
    </xf>
    <xf numFmtId="0" fontId="0" fillId="2" borderId="55" applyNumberFormat="1" applyFont="1" applyFill="1" applyBorder="1" applyAlignment="1" applyProtection="0">
      <alignment vertical="bottom" wrapText="1"/>
    </xf>
    <xf numFmtId="0" fontId="0" fillId="2" borderId="56" applyNumberFormat="1" applyFont="1" applyFill="1" applyBorder="1" applyAlignment="1" applyProtection="0">
      <alignment vertical="bottom" wrapText="1"/>
    </xf>
    <xf numFmtId="0" fontId="0" fillId="2" borderId="46" applyNumberFormat="1" applyFont="1" applyFill="1" applyBorder="1" applyAlignment="1" applyProtection="0">
      <alignment vertical="bottom" wrapText="1"/>
    </xf>
    <xf numFmtId="49" fontId="5" borderId="10" applyNumberFormat="1" applyFont="1" applyFill="0" applyBorder="1" applyAlignment="1" applyProtection="0">
      <alignment vertical="bottom"/>
    </xf>
    <xf numFmtId="49" fontId="0" fillId="2" borderId="57" applyNumberFormat="1" applyFont="1" applyFill="1" applyBorder="1" applyAlignment="1" applyProtection="0">
      <alignment horizontal="center" vertical="center"/>
    </xf>
    <xf numFmtId="49" fontId="7" fillId="2" borderId="58" applyNumberFormat="1" applyFont="1" applyFill="1" applyBorder="1" applyAlignment="1" applyProtection="0">
      <alignment horizontal="center" vertical="center" wrapText="1"/>
    </xf>
    <xf numFmtId="49" fontId="0" fillId="3" borderId="58" applyNumberFormat="1" applyFont="1" applyFill="1" applyBorder="1" applyAlignment="1" applyProtection="0">
      <alignment horizontal="center" vertical="center" wrapText="1"/>
    </xf>
    <xf numFmtId="49" fontId="0" fillId="2" borderId="57" applyNumberFormat="1" applyFont="1" applyFill="1" applyBorder="1" applyAlignment="1" applyProtection="0">
      <alignment vertical="center"/>
    </xf>
    <xf numFmtId="0" fontId="0" borderId="59" applyNumberFormat="0" applyFont="1" applyFill="0" applyBorder="1" applyAlignment="1" applyProtection="0">
      <alignment vertical="bottom"/>
    </xf>
    <xf numFmtId="0" fontId="0" borderId="60" applyNumberFormat="0" applyFont="1" applyFill="0" applyBorder="1" applyAlignment="1" applyProtection="0">
      <alignment vertical="bottom"/>
    </xf>
    <xf numFmtId="0" fontId="0" borderId="61" applyNumberFormat="0" applyFont="1" applyFill="0" applyBorder="1" applyAlignment="1" applyProtection="0">
      <alignment vertical="bottom"/>
    </xf>
    <xf numFmtId="0" fontId="0" borderId="62" applyNumberFormat="0" applyFont="1" applyFill="0" applyBorder="1" applyAlignment="1" applyProtection="0">
      <alignment vertical="bottom"/>
    </xf>
    <xf numFmtId="0" fontId="0" fillId="2" borderId="63" applyNumberFormat="0" applyFont="1" applyFill="1" applyBorder="1" applyAlignment="1" applyProtection="0">
      <alignment horizontal="center" vertical="top" wrapText="1"/>
    </xf>
    <xf numFmtId="0" fontId="0" borderId="64" applyNumberFormat="0" applyFont="1" applyFill="0" applyBorder="1" applyAlignment="1" applyProtection="0">
      <alignment vertical="bottom"/>
    </xf>
    <xf numFmtId="0" fontId="0" borderId="65" applyNumberFormat="0" applyFont="1" applyFill="0" applyBorder="1" applyAlignment="1" applyProtection="0">
      <alignment vertical="bottom"/>
    </xf>
    <xf numFmtId="0" fontId="0" fillId="2" borderId="65" applyNumberFormat="0" applyFont="1" applyFill="1" applyBorder="1" applyAlignment="1" applyProtection="0">
      <alignment horizontal="center" vertical="center"/>
    </xf>
    <xf numFmtId="0" fontId="0" fillId="4" borderId="65" applyNumberFormat="0" applyFont="1" applyFill="1" applyBorder="1" applyAlignment="1" applyProtection="0">
      <alignment horizontal="center" vertical="center"/>
    </xf>
    <xf numFmtId="0" fontId="0" borderId="66" applyNumberFormat="0" applyFont="1" applyFill="0" applyBorder="1" applyAlignment="1" applyProtection="0">
      <alignment vertical="bottom"/>
    </xf>
    <xf numFmtId="0" fontId="0" fillId="5" borderId="67" applyNumberFormat="0" applyFont="1" applyFill="1" applyBorder="1" applyAlignment="1" applyProtection="0">
      <alignment horizontal="center" vertical="top" wrapText="1"/>
    </xf>
    <xf numFmtId="0" fontId="0" borderId="68" applyNumberFormat="0" applyFont="1" applyFill="0" applyBorder="1" applyAlignment="1" applyProtection="0">
      <alignment vertical="bottom"/>
    </xf>
    <xf numFmtId="0" fontId="0" borderId="69" applyNumberFormat="0" applyFont="1" applyFill="0" applyBorder="1" applyAlignment="1" applyProtection="0">
      <alignment vertical="bottom"/>
    </xf>
    <xf numFmtId="0" fontId="0" fillId="4" borderId="1" applyNumberFormat="0" applyFont="1" applyFill="1" applyBorder="1" applyAlignment="1" applyProtection="0">
      <alignment horizontal="center" vertical="center"/>
    </xf>
    <xf numFmtId="0" fontId="0" borderId="70" applyNumberFormat="0" applyFont="1" applyFill="0" applyBorder="1" applyAlignment="1" applyProtection="0">
      <alignment vertical="bottom"/>
    </xf>
    <xf numFmtId="49" fontId="5" borderId="71" applyNumberFormat="1" applyFont="1" applyFill="0" applyBorder="1" applyAlignment="1" applyProtection="0">
      <alignment vertical="bottom"/>
    </xf>
    <xf numFmtId="49" fontId="0" borderId="71" applyNumberFormat="1" applyFont="1" applyFill="0" applyBorder="1" applyAlignment="1" applyProtection="0">
      <alignment vertical="bottom"/>
    </xf>
    <xf numFmtId="0" fontId="0" borderId="71" applyNumberFormat="0" applyFont="1" applyFill="0" applyBorder="1" applyAlignment="1" applyProtection="0">
      <alignment vertical="bottom"/>
    </xf>
    <xf numFmtId="0" fontId="0" borderId="72" applyNumberFormat="0" applyFont="1" applyFill="0" applyBorder="1" applyAlignment="1" applyProtection="0">
      <alignment vertical="bottom"/>
    </xf>
    <xf numFmtId="0" fontId="0" borderId="73" applyNumberFormat="0" applyFont="1" applyFill="0" applyBorder="1" applyAlignment="1" applyProtection="0">
      <alignment vertical="bottom"/>
    </xf>
    <xf numFmtId="0" fontId="0" borderId="74" applyNumberFormat="0" applyFont="1" applyFill="0" applyBorder="1" applyAlignment="1" applyProtection="0">
      <alignment vertical="bottom"/>
    </xf>
    <xf numFmtId="0" fontId="0" fillId="2" borderId="75" applyNumberFormat="1" applyFont="1" applyFill="1" applyBorder="1" applyAlignment="1" applyProtection="0">
      <alignment horizontal="center" vertical="top" wrapText="1"/>
    </xf>
    <xf numFmtId="0" fontId="0" fillId="2" borderId="76" applyNumberFormat="1" applyFont="1" applyFill="1" applyBorder="1" applyAlignment="1" applyProtection="0">
      <alignment vertical="bottom"/>
    </xf>
    <xf numFmtId="0" fontId="0" fillId="2" borderId="49" applyNumberFormat="1" applyFont="1" applyFill="1" applyBorder="1" applyAlignment="1" applyProtection="0">
      <alignment vertical="bottom"/>
    </xf>
    <xf numFmtId="49" fontId="0" borderId="74" applyNumberFormat="1" applyFont="1" applyFill="0" applyBorder="1" applyAlignment="1" applyProtection="0">
      <alignment vertical="bottom"/>
    </xf>
    <xf numFmtId="49" fontId="8" fillId="6" borderId="75" applyNumberFormat="1" applyFont="1" applyFill="1" applyBorder="1" applyAlignment="1" applyProtection="0">
      <alignment horizontal="center" vertical="center" wrapText="1"/>
    </xf>
    <xf numFmtId="0" fontId="0" borderId="77" applyNumberFormat="0" applyFont="1" applyFill="0" applyBorder="1" applyAlignment="1" applyProtection="0">
      <alignment vertical="bottom"/>
    </xf>
    <xf numFmtId="0" fontId="0" borderId="78" applyNumberFormat="0" applyFont="1" applyFill="0" applyBorder="1" applyAlignment="1" applyProtection="0">
      <alignment vertical="bottom"/>
    </xf>
    <xf numFmtId="0" fontId="0" fillId="2" borderId="79" applyNumberFormat="0" applyFont="1" applyFill="1" applyBorder="1" applyAlignment="1" applyProtection="0">
      <alignment horizontal="center" vertical="top" wrapText="1"/>
    </xf>
    <xf numFmtId="0" fontId="0" borderId="80" applyNumberFormat="0" applyFont="1" applyFill="0" applyBorder="1" applyAlignment="1" applyProtection="0">
      <alignment vertical="bottom"/>
    </xf>
    <xf numFmtId="0" fontId="0" borderId="81" applyNumberFormat="0" applyFont="1" applyFill="0" applyBorder="1" applyAlignment="1" applyProtection="0">
      <alignment vertical="bottom"/>
    </xf>
    <xf numFmtId="49" fontId="5" borderId="1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ff0000"/>
      <rgbColor rgb="ffaaaaaa"/>
      <rgbColor rgb="ffa7a7a7"/>
      <rgbColor rgb="ffefefef"/>
      <rgbColor rgb="ff00ff00"/>
      <rgbColor rgb="ff00a7ff"/>
      <rgbColor rgb="ffffff00"/>
      <rgbColor rgb="fffefb00"/>
      <rgbColor rgb="ff00a4d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rial"/>
            <a:ea typeface="Arial"/>
            <a:cs typeface="Arial"/>
            <a:sym typeface="Arial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U40"/>
  <sheetViews>
    <sheetView workbookViewId="0" showGridLines="0" defaultGridColor="1"/>
  </sheetViews>
  <sheetFormatPr defaultColWidth="14.5" defaultRowHeight="15" customHeight="1" outlineLevelRow="0" outlineLevelCol="0"/>
  <cols>
    <col min="1" max="1" width="4.35156" style="1" customWidth="1"/>
    <col min="2" max="2" width="14.6719" style="1" customWidth="1"/>
    <col min="3" max="3" width="13.8359" style="1" customWidth="1"/>
    <col min="4" max="10" width="11.9531" style="1" customWidth="1"/>
    <col min="11" max="11" width="12.9766" style="1" customWidth="1"/>
    <col min="12" max="12" width="12.8438" style="1" customWidth="1"/>
    <col min="13" max="13" width="13.6172" style="1" customWidth="1"/>
    <col min="14" max="14" width="20.4219" style="1" customWidth="1"/>
    <col min="15" max="15" width="8.26562" style="1" customWidth="1"/>
    <col min="16" max="16" width="14.5" style="1" customWidth="1"/>
    <col min="17" max="17" width="17" style="1" customWidth="1"/>
    <col min="18" max="20" width="10.9922" style="1" customWidth="1"/>
    <col min="21" max="21" width="53.4062" style="1" customWidth="1"/>
    <col min="22" max="16384" width="14.5" style="1" customWidth="1"/>
  </cols>
  <sheetData>
    <row r="1" ht="15.75" customHeight="1">
      <c r="A1" s="2"/>
      <c r="B1" s="3"/>
      <c r="C1" s="3"/>
      <c r="D1" s="3"/>
      <c r="E1" s="3"/>
      <c r="F1" s="3"/>
      <c r="G1" s="3"/>
      <c r="H1" s="4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ht="15.75" customHeight="1">
      <c r="A2" s="6"/>
      <c r="B2" t="s" s="7">
        <v>0</v>
      </c>
      <c r="C2" s="8"/>
      <c r="D2" s="8"/>
      <c r="E2" s="9"/>
      <c r="F2" s="8"/>
      <c r="G2" s="8"/>
      <c r="H2" s="10"/>
      <c r="I2" s="11"/>
      <c r="J2" s="2"/>
      <c r="K2" s="2"/>
      <c r="L2" s="2"/>
      <c r="M2" s="2"/>
      <c r="N2" s="5"/>
      <c r="O2" s="5"/>
      <c r="P2" s="5"/>
      <c r="Q2" s="5"/>
      <c r="R2" s="5"/>
      <c r="S2" s="5"/>
      <c r="T2" s="5"/>
      <c r="U2" s="5"/>
    </row>
    <row r="3" ht="15.75" customHeight="1">
      <c r="A3" s="6"/>
      <c r="B3" t="s" s="12">
        <v>1</v>
      </c>
      <c r="C3" s="3"/>
      <c r="D3" s="3"/>
      <c r="E3" s="4"/>
      <c r="F3" s="3"/>
      <c r="G3" s="3"/>
      <c r="H3" s="13"/>
      <c r="I3" s="11"/>
      <c r="J3" s="2"/>
      <c r="K3" s="2"/>
      <c r="L3" s="2"/>
      <c r="M3" s="2"/>
      <c r="N3" s="5"/>
      <c r="O3" s="5"/>
      <c r="P3" s="5"/>
      <c r="Q3" s="5"/>
      <c r="R3" s="5"/>
      <c r="S3" s="5"/>
      <c r="T3" s="5"/>
      <c r="U3" s="5"/>
    </row>
    <row r="4" ht="15.75" customHeight="1">
      <c r="A4" s="6"/>
      <c r="B4" t="s" s="14">
        <v>2</v>
      </c>
      <c r="C4" s="15"/>
      <c r="D4" t="s" s="16">
        <v>3</v>
      </c>
      <c r="E4" s="17"/>
      <c r="F4" s="8"/>
      <c r="G4" s="8"/>
      <c r="H4" s="9"/>
      <c r="I4" s="2"/>
      <c r="J4" s="2"/>
      <c r="K4" s="2"/>
      <c r="L4" s="2"/>
      <c r="M4" s="2"/>
      <c r="N4" s="5"/>
      <c r="O4" s="5"/>
      <c r="P4" s="5"/>
      <c r="Q4" s="5"/>
      <c r="R4" s="5"/>
      <c r="S4" s="5"/>
      <c r="T4" s="5"/>
      <c r="U4" s="5"/>
    </row>
    <row r="5" ht="15.75" customHeight="1">
      <c r="A5" s="6"/>
      <c r="B5" t="s" s="14">
        <v>4</v>
      </c>
      <c r="C5" s="15"/>
      <c r="D5" s="18">
        <v>3</v>
      </c>
      <c r="E5" s="19"/>
      <c r="F5" s="2"/>
      <c r="G5" s="2"/>
      <c r="H5" s="5"/>
      <c r="I5" s="2"/>
      <c r="J5" s="2"/>
      <c r="K5" s="2"/>
      <c r="L5" s="2"/>
      <c r="M5" s="2"/>
      <c r="N5" s="5"/>
      <c r="O5" s="5"/>
      <c r="P5" s="5"/>
      <c r="Q5" s="5"/>
      <c r="R5" s="5"/>
      <c r="S5" s="5"/>
      <c r="T5" s="5"/>
      <c r="U5" s="5"/>
    </row>
    <row r="6" ht="15.75" customHeight="1">
      <c r="A6" s="6"/>
      <c r="B6" t="s" s="14">
        <v>5</v>
      </c>
      <c r="C6" s="20"/>
      <c r="D6" t="s" s="21">
        <v>6</v>
      </c>
      <c r="E6" s="19"/>
      <c r="F6" s="2"/>
      <c r="G6" s="5"/>
      <c r="H6" s="5"/>
      <c r="I6" s="2"/>
      <c r="J6" s="2"/>
      <c r="K6" s="2"/>
      <c r="L6" s="2"/>
      <c r="M6" s="2"/>
      <c r="N6" s="5"/>
      <c r="O6" s="5"/>
      <c r="P6" s="5"/>
      <c r="Q6" s="5"/>
      <c r="R6" s="5"/>
      <c r="S6" s="5"/>
      <c r="T6" s="5"/>
      <c r="U6" s="5"/>
    </row>
    <row r="7" ht="15.75" customHeight="1">
      <c r="A7" s="22"/>
      <c r="B7" t="s" s="14">
        <v>7</v>
      </c>
      <c r="C7" s="20"/>
      <c r="D7" t="s" s="21">
        <v>6</v>
      </c>
      <c r="E7" s="19"/>
      <c r="F7" s="5"/>
      <c r="G7" s="5"/>
      <c r="H7" s="2"/>
      <c r="I7" s="2"/>
      <c r="J7" s="2"/>
      <c r="K7" s="2"/>
      <c r="L7" s="2"/>
      <c r="M7" s="2"/>
      <c r="N7" s="23"/>
      <c r="O7" s="23"/>
      <c r="P7" s="5"/>
      <c r="Q7" s="5"/>
      <c r="R7" s="5"/>
      <c r="S7" s="5"/>
      <c r="T7" s="5"/>
      <c r="U7" s="5"/>
    </row>
    <row r="8" ht="15.75" customHeight="1">
      <c r="A8" s="5"/>
      <c r="B8" s="9"/>
      <c r="C8" s="9"/>
      <c r="D8" s="9"/>
      <c r="E8" s="5"/>
      <c r="F8" s="5"/>
      <c r="G8" s="5"/>
      <c r="H8" s="2"/>
      <c r="I8" s="2"/>
      <c r="J8" s="2"/>
      <c r="K8" s="2"/>
      <c r="L8" s="2"/>
      <c r="M8" s="2"/>
      <c r="N8" s="23"/>
      <c r="O8" s="23"/>
      <c r="P8" s="5"/>
      <c r="Q8" s="5"/>
      <c r="R8" s="5"/>
      <c r="S8" s="5"/>
      <c r="T8" s="5"/>
      <c r="U8" s="5"/>
    </row>
    <row r="9" ht="15.75" customHeight="1">
      <c r="A9" s="24"/>
      <c r="B9" s="4"/>
      <c r="C9" s="4"/>
      <c r="D9" s="4"/>
      <c r="E9" s="4"/>
      <c r="F9" s="4"/>
      <c r="G9" s="4"/>
      <c r="H9" s="3"/>
      <c r="I9" s="3"/>
      <c r="J9" s="3"/>
      <c r="K9" s="3"/>
      <c r="L9" s="3"/>
      <c r="M9" s="3"/>
      <c r="N9" s="23"/>
      <c r="O9" s="23"/>
      <c r="P9" s="5"/>
      <c r="Q9" s="5"/>
      <c r="R9" s="5"/>
      <c r="S9" s="5"/>
      <c r="T9" s="5"/>
      <c r="U9" s="5"/>
    </row>
    <row r="10" ht="15.75" customHeight="1">
      <c r="A10" s="25"/>
      <c r="B10" t="s" s="26">
        <v>8</v>
      </c>
      <c r="C10" t="s" s="27">
        <v>9</v>
      </c>
      <c r="D10" s="28"/>
      <c r="E10" s="28"/>
      <c r="F10" s="28"/>
      <c r="G10" s="28"/>
      <c r="H10" s="29"/>
      <c r="I10" s="29"/>
      <c r="J10" s="29"/>
      <c r="K10" s="29"/>
      <c r="L10" s="29"/>
      <c r="M10" s="30"/>
      <c r="N10" s="31"/>
      <c r="O10" s="32"/>
      <c r="P10" s="33"/>
      <c r="Q10" s="33"/>
      <c r="R10" s="33"/>
      <c r="S10" s="33"/>
      <c r="T10" s="33"/>
      <c r="U10" s="33"/>
    </row>
    <row r="11" ht="15.75" customHeight="1">
      <c r="A11" s="34"/>
      <c r="B11" s="35">
        <v>1</v>
      </c>
      <c r="C11" s="36">
        <v>2</v>
      </c>
      <c r="D11" s="36">
        <v>3</v>
      </c>
      <c r="E11" s="36">
        <v>4</v>
      </c>
      <c r="F11" s="36">
        <v>5</v>
      </c>
      <c r="G11" s="36">
        <v>6</v>
      </c>
      <c r="H11" s="37">
        <v>7</v>
      </c>
      <c r="I11" s="37">
        <v>8</v>
      </c>
      <c r="J11" s="37">
        <v>9</v>
      </c>
      <c r="K11" s="37">
        <v>10</v>
      </c>
      <c r="L11" s="37">
        <v>11</v>
      </c>
      <c r="M11" s="38">
        <v>12</v>
      </c>
      <c r="N11" t="s" s="39">
        <v>10</v>
      </c>
      <c r="O11" t="s" s="40">
        <v>11</v>
      </c>
      <c r="P11" s="41"/>
      <c r="Q11" s="41"/>
      <c r="R11" s="41"/>
      <c r="S11" s="41"/>
      <c r="T11" s="41"/>
      <c r="U11" s="42"/>
    </row>
    <row r="12" ht="15.75" customHeight="1">
      <c r="A12" t="s" s="43">
        <v>12</v>
      </c>
      <c r="B12" t="s" s="44">
        <f>IF(B$11&lt;=$D$5,"Preblock","")</f>
        <v>13</v>
      </c>
      <c r="C12" t="s" s="45">
        <f>IF(C$11&lt;=$D$5,"Preblock","")</f>
        <v>13</v>
      </c>
      <c r="D12" t="s" s="45">
        <f>IF(D$11&lt;=$D$5,"Preblock","")</f>
        <v>13</v>
      </c>
      <c r="E12" t="s" s="45">
        <f>IF(E$11&lt;=$D$5,"Preblock","")</f>
      </c>
      <c r="F12" t="s" s="45">
        <f>IF(F$11&lt;=$D$5,"Preblock","")</f>
      </c>
      <c r="G12" t="s" s="45">
        <f>IF(G$11&lt;=$D$5,"Preblock","")</f>
      </c>
      <c r="H12" t="s" s="45">
        <f>IF(H$11&lt;=$D$5,"Preblock","")</f>
      </c>
      <c r="I12" t="s" s="45">
        <f>IF(I$11&lt;=$D$5,"Preblock","")</f>
      </c>
      <c r="J12" t="s" s="45">
        <f>IF(J$11&lt;=$D$5,"Preblock","")</f>
      </c>
      <c r="K12" t="s" s="45">
        <f>IF(K$11&lt;=$D$5,"Preblock","")</f>
      </c>
      <c r="L12" t="s" s="45">
        <f>IF(L$11&lt;=$D$5,"Preblock","")</f>
      </c>
      <c r="M12" t="s" s="46">
        <f>IF(M$11&lt;=$D$5,"Preblock","")</f>
      </c>
      <c r="N12" t="s" s="47">
        <f>IF(_xlfn.IFERROR(FIND("C12",$D$4),0)&gt;0,120,210)&amp;" μL"</f>
        <v>14</v>
      </c>
      <c r="O12" t="s" s="48">
        <v>15</v>
      </c>
      <c r="P12" s="5"/>
      <c r="Q12" s="5"/>
      <c r="R12" s="5"/>
      <c r="S12" s="5"/>
      <c r="T12" s="5"/>
      <c r="U12" s="49"/>
    </row>
    <row r="13" ht="15.75" customHeight="1">
      <c r="A13" t="s" s="43">
        <v>16</v>
      </c>
      <c r="B13" t="s" s="44">
        <f>IF(B$11&lt;=$D$5,"Ab cocktail "&amp;B$11,"")</f>
        <v>17</v>
      </c>
      <c r="C13" t="s" s="45">
        <f>IF(C$11&lt;=$D$5,"Ab cocktail "&amp;C$11,"")</f>
        <v>18</v>
      </c>
      <c r="D13" t="s" s="45">
        <f>IF(D$11&lt;=$D$5,"Ab cocktail "&amp;D$11,"")</f>
        <v>19</v>
      </c>
      <c r="E13" t="s" s="45">
        <f>IF(E$11&lt;=$D$5,"Ab cocktail "&amp;E$11,"")</f>
      </c>
      <c r="F13" t="s" s="45">
        <f>IF(F$11&lt;=$D$5,"Ab cocktail "&amp;F$11,"")</f>
      </c>
      <c r="G13" t="s" s="45">
        <f>IF(G$11&lt;=$D$5,"Ab cocktail "&amp;G$11,"")</f>
      </c>
      <c r="H13" t="s" s="45">
        <f>IF(H$11&lt;=$D$5,"Ab cocktail "&amp;H$11,"")</f>
      </c>
      <c r="I13" t="s" s="45">
        <f>IF(I$11&lt;=$D$5,"Ab cocktail "&amp;I$11,"")</f>
      </c>
      <c r="J13" t="s" s="45">
        <f>IF(J$11&lt;=$D$5,"Ab cocktail "&amp;J$11,"")</f>
      </c>
      <c r="K13" t="s" s="45">
        <f>IF(K$11&lt;=$D$5,"Ab cocktail "&amp;K$11,"")</f>
      </c>
      <c r="L13" t="s" s="45">
        <f>IF(L$11&lt;=$D$5,"Ab cocktail "&amp;L$11,"")</f>
      </c>
      <c r="M13" t="s" s="46">
        <f>IF(M$11&lt;=$D$5,"Ab cocktail "&amp;M$11,"")</f>
      </c>
      <c r="N13" t="s" s="47">
        <f>IF(_xlfn.IFERROR(FIND("C12",$D$4),0)&gt;0,70,120)&amp;" μL"</f>
        <v>20</v>
      </c>
      <c r="O13" t="s" s="48">
        <v>21</v>
      </c>
      <c r="P13" s="5"/>
      <c r="Q13" s="5"/>
      <c r="R13" s="5"/>
      <c r="S13" s="5"/>
      <c r="T13" s="5"/>
      <c r="U13" s="49"/>
    </row>
    <row r="14" ht="15.75" customHeight="1">
      <c r="A14" t="s" s="43">
        <v>22</v>
      </c>
      <c r="B14" t="s" s="44">
        <f>IF(B$11&lt;=$D$5,"Reagent F","")</f>
        <v>23</v>
      </c>
      <c r="C14" t="s" s="45">
        <f>IF(C$11&lt;=$D$5,"Reagent F","")</f>
        <v>23</v>
      </c>
      <c r="D14" t="s" s="45">
        <f>IF(D$11&lt;=$D$5,"Reagent F","")</f>
        <v>23</v>
      </c>
      <c r="E14" t="s" s="45">
        <f>IF(E$11&lt;=$D$5,"Reagent F","")</f>
      </c>
      <c r="F14" t="s" s="45">
        <f>IF(F$11&lt;=$D$5,"Reagent F","")</f>
      </c>
      <c r="G14" t="s" s="45">
        <f>IF(G$11&lt;=$D$5,"Reagent F","")</f>
      </c>
      <c r="H14" t="s" s="45">
        <f>IF(H$11&lt;=$D$5,"Reagent F","")</f>
      </c>
      <c r="I14" t="s" s="45">
        <f>IF(I$11&lt;=$D$5,"Reagent F","")</f>
      </c>
      <c r="J14" t="s" s="45">
        <f>IF(J$11&lt;=$D$5,"Reagent F","")</f>
      </c>
      <c r="K14" t="s" s="45">
        <f>IF(K$11&lt;=$D$5,"Reagent F","")</f>
      </c>
      <c r="L14" t="s" s="45">
        <f>IF(L$11&lt;=$D$5,"Reagent F","")</f>
      </c>
      <c r="M14" t="s" s="46">
        <f>IF(M$11&lt;=$D$5,"Reagent F","")</f>
      </c>
      <c r="N14" t="s" s="47">
        <f>IF(_xlfn.IFERROR(FIND("C12",$D$4),0)&gt;0,2.5,5)&amp;" μL"</f>
        <v>24</v>
      </c>
      <c r="O14" t="s" s="48">
        <v>25</v>
      </c>
      <c r="P14" s="5"/>
      <c r="Q14" s="5"/>
      <c r="R14" s="5"/>
      <c r="S14" s="5"/>
      <c r="T14" s="5"/>
      <c r="U14" s="49"/>
    </row>
    <row r="15" ht="15.75" customHeight="1">
      <c r="A15" t="s" s="43">
        <v>26</v>
      </c>
      <c r="B15" t="s" s="50">
        <f>IF(B$11&lt;=$D$5,IF($D$7="Yes","Detector Mix #"&amp;B$11,""),"")</f>
        <v>27</v>
      </c>
      <c r="C15" t="s" s="50">
        <f>IF(C$11&lt;=$D$5,IF($D$7="Yes","Detector Mix #"&amp;C$11,""),"")</f>
        <v>28</v>
      </c>
      <c r="D15" t="s" s="50">
        <f>IF(D$11&lt;=$D$5,IF($D$7="Yes","Detector Mix #"&amp;D$11,""),"")</f>
        <v>29</v>
      </c>
      <c r="E15" t="s" s="50">
        <f>IF(E$11&lt;=$D$5,IF($D$7="Yes","Detector Mix #"&amp;E$11,""),"")</f>
      </c>
      <c r="F15" t="s" s="50">
        <f>IF(F$11&lt;=$D$5,IF($D$7="Yes","Detector Mix #"&amp;F$11,""),"")</f>
      </c>
      <c r="G15" t="s" s="50">
        <f>IF(G$11&lt;=$D$5,IF($D$7="Yes","Detector Mix #"&amp;G$11,""),"")</f>
      </c>
      <c r="H15" t="s" s="50">
        <f>IF(H$11&lt;=$D$5,IF($D$7="Yes","Detector Mix #"&amp;H$11,""),"")</f>
      </c>
      <c r="I15" t="s" s="50">
        <f>IF(I$11&lt;=$D$5,IF($D$7="Yes","Detector Mix #"&amp;I$11,""),"")</f>
      </c>
      <c r="J15" t="s" s="50">
        <f>IF(J$11&lt;=$D$5,IF($D$7="Yes","Detector Mix #"&amp;J$11,""),"")</f>
      </c>
      <c r="K15" t="s" s="50">
        <f>IF(K$11&lt;=$D$5,IF($D$7="Yes","Detector Mix #"&amp;K$11,""),"")</f>
      </c>
      <c r="L15" t="s" s="50">
        <f>IF(L$11&lt;=$D$5,IF($D$7="Yes","Detector Mix #"&amp;L$11,""),"")</f>
      </c>
      <c r="M15" t="s" s="51">
        <f>IF(M$11&lt;=$D$5,IF($D$7="Yes","Detector Mix #"&amp;M$11,""),"")</f>
      </c>
      <c r="N15" t="s" s="52">
        <f>IF(D7="No","","120 μL")</f>
        <v>20</v>
      </c>
      <c r="O15" t="s" s="53">
        <f>IF(D7="No","","Detector oligo mix in Screening Buffer with Assay Component ")</f>
        <v>30</v>
      </c>
      <c r="P15" s="54"/>
      <c r="Q15" s="54"/>
      <c r="R15" s="54"/>
      <c r="S15" s="33"/>
      <c r="T15" s="33"/>
      <c r="U15" s="55"/>
    </row>
    <row r="16" ht="15.75" customHeight="1">
      <c r="A16" t="s" s="43">
        <v>31</v>
      </c>
      <c r="B16" s="56"/>
      <c r="C16" s="20"/>
      <c r="D16" s="15"/>
      <c r="E16" s="20"/>
      <c r="F16" s="15"/>
      <c r="G16" s="20"/>
      <c r="H16" s="20"/>
      <c r="I16" s="20"/>
      <c r="J16" s="20"/>
      <c r="K16" s="20"/>
      <c r="L16" s="20"/>
      <c r="M16" s="57"/>
      <c r="N16" s="58"/>
      <c r="O16" s="59"/>
      <c r="P16" t="s" s="60">
        <v>32</v>
      </c>
      <c r="Q16" s="61"/>
      <c r="R16" s="62"/>
      <c r="S16" s="63"/>
      <c r="T16" s="63"/>
      <c r="U16" s="63"/>
    </row>
    <row r="17" ht="15.75" customHeight="1">
      <c r="A17" t="s" s="43">
        <v>33</v>
      </c>
      <c r="B17" s="56"/>
      <c r="C17" s="20"/>
      <c r="D17" s="15"/>
      <c r="E17" s="20"/>
      <c r="F17" s="15"/>
      <c r="G17" s="20"/>
      <c r="H17" s="20"/>
      <c r="I17" s="20"/>
      <c r="J17" s="20"/>
      <c r="K17" s="20"/>
      <c r="L17" s="20"/>
      <c r="M17" s="57"/>
      <c r="N17" s="64"/>
      <c r="O17" s="65"/>
      <c r="P17" t="s" s="66">
        <v>34</v>
      </c>
      <c r="Q17" s="5"/>
      <c r="R17" s="5"/>
      <c r="S17" s="5"/>
      <c r="T17" s="5"/>
      <c r="U17" s="5"/>
    </row>
    <row r="18" ht="15.75" customHeight="1">
      <c r="A18" t="s" s="43">
        <v>35</v>
      </c>
      <c r="B18" s="56"/>
      <c r="C18" s="20"/>
      <c r="D18" s="15"/>
      <c r="E18" s="20"/>
      <c r="F18" s="15"/>
      <c r="G18" s="20"/>
      <c r="H18" s="20"/>
      <c r="I18" s="20"/>
      <c r="J18" s="20"/>
      <c r="K18" s="20"/>
      <c r="L18" s="20"/>
      <c r="M18" s="57"/>
      <c r="N18" s="64"/>
      <c r="O18" s="65"/>
      <c r="P18" t="s" s="68">
        <v>36</v>
      </c>
      <c r="Q18" s="33"/>
      <c r="R18" s="33"/>
      <c r="S18" s="5"/>
      <c r="T18" s="5"/>
      <c r="U18" s="5"/>
    </row>
    <row r="19" ht="15.75" customHeight="1">
      <c r="A19" t="s" s="69">
        <v>37</v>
      </c>
      <c r="B19" s="70"/>
      <c r="C19" s="71"/>
      <c r="D19" s="72"/>
      <c r="E19" s="71"/>
      <c r="F19" s="72"/>
      <c r="G19" s="71"/>
      <c r="H19" s="71"/>
      <c r="I19" s="71"/>
      <c r="J19" s="71"/>
      <c r="K19" s="71"/>
      <c r="L19" s="71"/>
      <c r="M19" s="73"/>
      <c r="N19" s="64"/>
      <c r="O19" s="74"/>
      <c r="P19" t="s" s="75">
        <v>38</v>
      </c>
      <c r="Q19" t="s" s="75">
        <v>39</v>
      </c>
      <c r="R19" t="s" s="75">
        <v>40</v>
      </c>
      <c r="S19" s="76"/>
      <c r="T19" s="5"/>
      <c r="U19" s="5"/>
    </row>
    <row r="20" ht="15.75" customHeight="1">
      <c r="A20" s="77"/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4"/>
      <c r="O20" s="74"/>
      <c r="P20" t="s" s="75">
        <v>41</v>
      </c>
      <c r="Q20" t="s" s="75">
        <v>42</v>
      </c>
      <c r="R20" t="s" s="75">
        <v>43</v>
      </c>
      <c r="S20" s="76"/>
      <c r="T20" s="5"/>
      <c r="U20" s="5"/>
    </row>
    <row r="21" ht="15.75" customHeight="1">
      <c r="A21" s="25"/>
      <c r="B21" t="s" s="80">
        <v>44</v>
      </c>
      <c r="C21" t="s" s="81">
        <v>45</v>
      </c>
      <c r="D21" s="77"/>
      <c r="E21" s="77"/>
      <c r="F21" s="77"/>
      <c r="G21" s="77"/>
      <c r="H21" s="77"/>
      <c r="I21" s="77"/>
      <c r="J21" s="77"/>
      <c r="K21" s="77"/>
      <c r="L21" s="77"/>
      <c r="M21" s="82"/>
      <c r="N21" s="20"/>
      <c r="O21" s="83"/>
      <c r="P21" t="s" s="75">
        <v>46</v>
      </c>
      <c r="Q21" s="84"/>
      <c r="R21" s="84"/>
      <c r="S21" s="76"/>
      <c r="T21" s="5"/>
      <c r="U21" s="5"/>
    </row>
    <row r="22" ht="15.75" customHeight="1">
      <c r="A22" s="20"/>
      <c r="B22" s="85">
        <v>1</v>
      </c>
      <c r="C22" s="86">
        <v>2</v>
      </c>
      <c r="D22" s="86">
        <v>3</v>
      </c>
      <c r="E22" s="86">
        <v>4</v>
      </c>
      <c r="F22" s="86">
        <v>5</v>
      </c>
      <c r="G22" s="86">
        <v>6</v>
      </c>
      <c r="H22" s="87">
        <v>7</v>
      </c>
      <c r="I22" s="87">
        <v>8</v>
      </c>
      <c r="J22" s="87">
        <v>9</v>
      </c>
      <c r="K22" s="87">
        <v>10</v>
      </c>
      <c r="L22" s="88">
        <v>11</v>
      </c>
      <c r="M22" s="89">
        <v>12</v>
      </c>
      <c r="N22" t="s" s="90">
        <v>10</v>
      </c>
      <c r="O22" s="19"/>
      <c r="P22" s="41"/>
      <c r="Q22" s="41"/>
      <c r="R22" s="41"/>
      <c r="S22" s="5"/>
      <c r="T22" s="5"/>
      <c r="U22" s="5"/>
    </row>
    <row r="23" ht="15.75" customHeight="1">
      <c r="A23" t="s" s="91">
        <v>47</v>
      </c>
      <c r="B23" t="s" s="92">
        <f>IF(D6="Yes","empty","Hydration buffer + 1.6% PFA")</f>
        <v>48</v>
      </c>
      <c r="C23" t="s" s="93">
        <v>49</v>
      </c>
      <c r="D23" t="s" s="93">
        <v>50</v>
      </c>
      <c r="E23" t="s" s="93">
        <v>51</v>
      </c>
      <c r="F23" t="s" s="93">
        <v>52</v>
      </c>
      <c r="G23" t="s" s="92">
        <f>IF(D7="No","empty","1x CODEX buffer")</f>
        <v>53</v>
      </c>
      <c r="H23" t="s" s="92">
        <f>IF(D7="No","empty","Screening buffer (16mL 1x CODEX buffer mixed with 4mL DMSO)")</f>
        <v>54</v>
      </c>
      <c r="I23" t="s" s="92">
        <f>IF(D7="No","empty","Screening buffer (4mL 1x CODEX buffer mixed with 16mL DMSO)")</f>
        <v>55</v>
      </c>
      <c r="J23" t="s" s="93">
        <v>56</v>
      </c>
      <c r="K23" t="s" s="92">
        <v>48</v>
      </c>
      <c r="L23" t="s" s="92">
        <v>48</v>
      </c>
      <c r="M23" t="s" s="92">
        <v>48</v>
      </c>
      <c r="N23" t="s" s="94">
        <v>57</v>
      </c>
      <c r="O23" s="19"/>
      <c r="P23" s="5"/>
      <c r="Q23" s="5"/>
      <c r="R23" s="5"/>
      <c r="S23" s="5"/>
      <c r="T23" s="5"/>
      <c r="U23" s="5"/>
    </row>
    <row r="24" ht="15.75" customHeight="1">
      <c r="A24" s="95"/>
      <c r="B24" s="95"/>
      <c r="C24" s="95"/>
      <c r="D24" s="95"/>
      <c r="E24" s="95"/>
      <c r="F24" s="95"/>
      <c r="G24" s="95"/>
      <c r="H24" s="95"/>
      <c r="I24" s="95"/>
      <c r="J24" s="95"/>
      <c r="K24" s="95"/>
      <c r="L24" s="95"/>
      <c r="M24" s="95"/>
      <c r="N24" s="95"/>
      <c r="O24" s="19"/>
      <c r="P24" s="5"/>
      <c r="Q24" s="5"/>
      <c r="R24" s="5"/>
      <c r="S24" s="5"/>
      <c r="T24" s="5"/>
      <c r="U24" s="5"/>
    </row>
    <row r="25" ht="15.75" customHeight="1">
      <c r="A25" s="95"/>
      <c r="B25" s="95"/>
      <c r="C25" s="95"/>
      <c r="D25" s="95"/>
      <c r="E25" s="95"/>
      <c r="F25" s="95"/>
      <c r="G25" s="95"/>
      <c r="H25" s="95"/>
      <c r="I25" s="95"/>
      <c r="J25" s="95"/>
      <c r="K25" s="95"/>
      <c r="L25" s="95"/>
      <c r="M25" s="95"/>
      <c r="N25" s="95"/>
      <c r="O25" s="19"/>
      <c r="P25" s="5"/>
      <c r="Q25" s="5"/>
      <c r="R25" s="5"/>
      <c r="S25" s="5"/>
      <c r="T25" s="5"/>
      <c r="U25" s="5"/>
    </row>
    <row r="26" ht="15.75" customHeight="1">
      <c r="A26" s="95"/>
      <c r="B26" s="95"/>
      <c r="C26" s="95"/>
      <c r="D26" s="95"/>
      <c r="E26" s="95"/>
      <c r="F26" s="95"/>
      <c r="G26" s="95"/>
      <c r="H26" s="95"/>
      <c r="I26" s="95"/>
      <c r="J26" s="95"/>
      <c r="K26" s="95"/>
      <c r="L26" s="95"/>
      <c r="M26" s="95"/>
      <c r="N26" s="95"/>
      <c r="O26" s="19"/>
      <c r="P26" s="5"/>
      <c r="Q26" s="5"/>
      <c r="R26" s="5"/>
      <c r="S26" s="5"/>
      <c r="T26" s="5"/>
      <c r="U26" s="5"/>
    </row>
    <row r="27" ht="15.75" customHeight="1">
      <c r="A27" s="95"/>
      <c r="B27" s="95"/>
      <c r="C27" s="95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19"/>
      <c r="P27" s="5"/>
      <c r="Q27" s="5"/>
      <c r="R27" s="5"/>
      <c r="S27" s="5"/>
      <c r="T27" s="5"/>
      <c r="U27" s="5"/>
    </row>
    <row r="28" ht="15.75" customHeight="1">
      <c r="A28" s="96"/>
      <c r="B28" s="97"/>
      <c r="C28" s="97"/>
      <c r="D28" s="97"/>
      <c r="E28" s="97"/>
      <c r="F28" s="97"/>
      <c r="G28" s="97"/>
      <c r="H28" s="97"/>
      <c r="I28" s="97"/>
      <c r="J28" s="97"/>
      <c r="K28" s="97"/>
      <c r="L28" s="97"/>
      <c r="M28" s="97"/>
      <c r="N28" s="96"/>
      <c r="O28" s="19"/>
      <c r="P28" s="5"/>
      <c r="Q28" s="5"/>
      <c r="R28" s="5"/>
      <c r="S28" s="5"/>
      <c r="T28" s="5"/>
      <c r="U28" s="5"/>
    </row>
    <row r="29" ht="15.75" customHeight="1">
      <c r="A29" s="98"/>
      <c r="B29" s="99"/>
      <c r="C29" s="100"/>
      <c r="D29" s="101"/>
      <c r="E29" s="101"/>
      <c r="F29" s="101"/>
      <c r="G29" s="102"/>
      <c r="H29" s="103"/>
      <c r="I29" s="103"/>
      <c r="J29" s="101"/>
      <c r="K29" s="101"/>
      <c r="L29" s="101"/>
      <c r="M29" s="101"/>
      <c r="N29" s="9"/>
      <c r="O29" s="5"/>
      <c r="P29" s="5"/>
      <c r="Q29" s="5"/>
      <c r="R29" s="5"/>
      <c r="S29" s="5"/>
      <c r="T29" s="5"/>
      <c r="U29" s="5"/>
    </row>
    <row r="30" ht="15.75" customHeight="1">
      <c r="A30" s="104"/>
      <c r="B30" s="105"/>
      <c r="C30" s="106"/>
      <c r="D30" s="107"/>
      <c r="E30" s="107"/>
      <c r="F30" s="5"/>
      <c r="G30" s="108"/>
      <c r="H30" s="108"/>
      <c r="I30" s="108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ht="13.65" customHeight="1">
      <c r="A31" s="109"/>
      <c r="B31" t="s" s="110">
        <v>58</v>
      </c>
      <c r="C31" t="s" s="111">
        <f>"Omni-Stainer "&amp;D4&amp;" module"</f>
        <v>59</v>
      </c>
      <c r="D31" s="112"/>
      <c r="E31" s="113"/>
      <c r="F31" s="114"/>
      <c r="G31" s="108"/>
      <c r="H31" s="108"/>
      <c r="I31" s="108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ht="15.75" customHeight="1">
      <c r="A32" s="115"/>
      <c r="B32" s="116">
        <v>1</v>
      </c>
      <c r="C32" s="117">
        <v>2</v>
      </c>
      <c r="D32" s="118">
        <v>3</v>
      </c>
      <c r="E32" s="118">
        <v>4</v>
      </c>
      <c r="F32" s="7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ht="15.75" customHeight="1">
      <c r="A33" t="s" s="119">
        <v>47</v>
      </c>
      <c r="B33" t="s" s="120">
        <f>IF(B32&lt;=$D$5,"Sample","")</f>
        <v>60</v>
      </c>
      <c r="C33" t="s" s="120">
        <f>IF(C32&lt;=$D$5,"Sample","")</f>
        <v>60</v>
      </c>
      <c r="D33" t="s" s="120">
        <f>IF(D32&lt;=$D$5,"Sample","")</f>
        <v>60</v>
      </c>
      <c r="E33" t="s" s="120">
        <f>IF(E32&lt;=$D$5,"Sample","")</f>
      </c>
      <c r="F33" s="121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ht="15.75" customHeight="1">
      <c r="A34" t="s" s="119">
        <v>16</v>
      </c>
      <c r="B34" t="s" s="120">
        <f>IF((B$32+4)&lt;=$D$5,"Sample","")</f>
      </c>
      <c r="C34" t="s" s="120">
        <f>IF((C$32+4)&lt;=$D$5,"Sample","")</f>
      </c>
      <c r="D34" t="s" s="120">
        <f>IF((D$32+4)&lt;=$D$5,"Sample","")</f>
      </c>
      <c r="E34" t="s" s="120">
        <f>IF((E$32+4)&lt;=$D$5,"Sample","")</f>
      </c>
      <c r="F34" s="121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</row>
    <row r="35" ht="15.75" customHeight="1">
      <c r="A35" t="s" s="119">
        <v>22</v>
      </c>
      <c r="B35" t="s" s="120">
        <f>IF((B$32+8)&lt;=$D$5,"Sample","")</f>
      </c>
      <c r="C35" t="s" s="120">
        <f>IF((C$32+8)&lt;=$D$5,"Sample","")</f>
      </c>
      <c r="D35" t="s" s="120">
        <f>IF((D$32+8)&lt;=$D$5,"Sample","")</f>
      </c>
      <c r="E35" t="s" s="120">
        <f>IF((E$32+8)&lt;=$D$5,"Sample","")</f>
      </c>
      <c r="F35" s="121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</row>
    <row r="36" ht="15.75" customHeight="1">
      <c r="A36" s="122"/>
      <c r="B36" s="123"/>
      <c r="C36" s="124"/>
      <c r="D36" s="41"/>
      <c r="E36" s="41"/>
      <c r="F36" s="5"/>
      <c r="G36" s="108"/>
      <c r="H36" s="108"/>
      <c r="I36" s="108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</row>
    <row r="37" ht="15.75" customHeight="1">
      <c r="A37" s="5"/>
      <c r="B37" s="12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</row>
    <row r="38" ht="15.75" customHeight="1">
      <c r="A38" s="5"/>
      <c r="B38" t="s" s="126">
        <v>61</v>
      </c>
      <c r="C38" t="s" s="66">
        <v>62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</row>
    <row r="39" ht="15.75" customHeight="1">
      <c r="A39" s="5"/>
      <c r="B39" t="s" s="126">
        <v>63</v>
      </c>
      <c r="C39" t="s" s="66">
        <v>64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ht="15.75" customHeight="1">
      <c r="A40" s="5"/>
      <c r="B40" s="23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</sheetData>
  <mergeCells count="17">
    <mergeCell ref="G29:I36"/>
    <mergeCell ref="B29:B30"/>
    <mergeCell ref="M23:M28"/>
    <mergeCell ref="N23:N28"/>
    <mergeCell ref="F23:F28"/>
    <mergeCell ref="G23:G28"/>
    <mergeCell ref="H23:H28"/>
    <mergeCell ref="I23:I28"/>
    <mergeCell ref="J23:J28"/>
    <mergeCell ref="K23:K28"/>
    <mergeCell ref="L23:L28"/>
    <mergeCell ref="A23:A28"/>
    <mergeCell ref="B23:B28"/>
    <mergeCell ref="C23:C28"/>
    <mergeCell ref="D23:D28"/>
    <mergeCell ref="E23:E28"/>
    <mergeCell ref="P16:R16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