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EXCEL PROJECTS\SHEET PROJECT\"/>
    </mc:Choice>
  </mc:AlternateContent>
  <xr:revisionPtr revIDLastSave="0" documentId="13_ncr:1_{1226A16E-4DA2-40F6-9E1A-6C734DF386B1}" xr6:coauthVersionLast="47" xr6:coauthVersionMax="47" xr10:uidLastSave="{00000000-0000-0000-0000-000000000000}"/>
  <bookViews>
    <workbookView xWindow="-108" yWindow="-108" windowWidth="23256" windowHeight="13176" activeTab="1" xr2:uid="{24699931-0E1B-4E72-928A-684063F499B6}"/>
  </bookViews>
  <sheets>
    <sheet name="Student Database" sheetId="1" r:id="rId1"/>
    <sheet name="Student report Car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3" l="1"/>
  <c r="J25" i="2"/>
  <c r="H20" i="2"/>
  <c r="I20" i="2" s="1"/>
  <c r="H21" i="2"/>
  <c r="I21" i="2" s="1"/>
  <c r="H22" i="2"/>
  <c r="I22" i="2" s="1"/>
  <c r="H23" i="2"/>
  <c r="I23" i="2" s="1"/>
  <c r="H19" i="2"/>
  <c r="I19" i="2" s="1"/>
  <c r="E16" i="2"/>
  <c r="E15" i="2"/>
  <c r="E14" i="2"/>
  <c r="E13" i="2"/>
  <c r="J19" i="2" l="1"/>
  <c r="J23" i="2"/>
  <c r="J22" i="2"/>
  <c r="J21" i="2"/>
  <c r="J20" i="2"/>
  <c r="J26" i="2"/>
  <c r="J27" i="2" s="1"/>
  <c r="F26" i="2" l="1"/>
  <c r="F25" i="2"/>
</calcChain>
</file>

<file path=xl/sharedStrings.xml><?xml version="1.0" encoding="utf-8"?>
<sst xmlns="http://schemas.openxmlformats.org/spreadsheetml/2006/main" count="72" uniqueCount="53">
  <si>
    <t>Roll No.</t>
  </si>
  <si>
    <t>Student Name</t>
  </si>
  <si>
    <t>Father's Name</t>
  </si>
  <si>
    <t>Class</t>
  </si>
  <si>
    <t>DOB</t>
  </si>
  <si>
    <t>English</t>
  </si>
  <si>
    <t>Hindi</t>
  </si>
  <si>
    <t>Math</t>
  </si>
  <si>
    <t>Science</t>
  </si>
  <si>
    <t>SST</t>
  </si>
  <si>
    <t>Parijat Prasun</t>
  </si>
  <si>
    <t>Sumit Kumar</t>
  </si>
  <si>
    <t>Vinay Kumar</t>
  </si>
  <si>
    <t>Subham Kumar</t>
  </si>
  <si>
    <t>Nirmal Kumar</t>
  </si>
  <si>
    <t>Neeraj Kumar</t>
  </si>
  <si>
    <t>Maynak Kumar</t>
  </si>
  <si>
    <t>Rahul Kumar</t>
  </si>
  <si>
    <t>Annu Kumari</t>
  </si>
  <si>
    <t>Roji Kumari</t>
  </si>
  <si>
    <t>Mahesh Prasad</t>
  </si>
  <si>
    <t>Arun Kumar Das</t>
  </si>
  <si>
    <t>Lal Chaudhary</t>
  </si>
  <si>
    <t>Kismis Kumar</t>
  </si>
  <si>
    <t>Nandan Kumar</t>
  </si>
  <si>
    <t xml:space="preserve">Akhileh Yadas </t>
  </si>
  <si>
    <t>Mahendra Pratap</t>
  </si>
  <si>
    <t>Stim Kumar</t>
  </si>
  <si>
    <t>Asg Kumar</t>
  </si>
  <si>
    <t>Patil Kumar</t>
  </si>
  <si>
    <t>10th</t>
  </si>
  <si>
    <t>11th</t>
  </si>
  <si>
    <t xml:space="preserve">12th </t>
  </si>
  <si>
    <t>9th</t>
  </si>
  <si>
    <t>8th</t>
  </si>
  <si>
    <t>Session:</t>
  </si>
  <si>
    <t>2022-23</t>
  </si>
  <si>
    <t>Date Of Birth</t>
  </si>
  <si>
    <t>:</t>
  </si>
  <si>
    <t>Subject</t>
  </si>
  <si>
    <t>Total Marks</t>
  </si>
  <si>
    <t>Passing Marks</t>
  </si>
  <si>
    <t>Obtain Mark</t>
  </si>
  <si>
    <t>Percentage</t>
  </si>
  <si>
    <t>Pass/Fail</t>
  </si>
  <si>
    <t>Total Mark</t>
  </si>
  <si>
    <t>Obtained Marks</t>
  </si>
  <si>
    <t>Final Result  :</t>
  </si>
  <si>
    <t>Grade  :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</si>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</sst>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0</xdr:colOff>
      <xdr:row>28</xdr:row>
      <xdr:rowOff>0</xdr:rowOff>
    </xdr:to>
    <xdr:sp macro="" textlink="">
      <xdr:nvSpPr>
        <xdr:cNvPr id="4" name="Frame 3">
          <a:extLst>
            <a:ext uri="{FF2B5EF4-FFF2-40B4-BE49-F238E27FC236}">
              <a16:creationId xmlns:a16="http://schemas.microsoft.com/office/drawing/2014/main" id="{05FAFB7A-62A7-828D-CF59-5A28B73D71E4}"/>
            </a:ext>
          </a:extLst>
        </xdr:cNvPr>
        <xdr:cNvSpPr/>
      </xdr:nvSpPr>
      <xdr:spPr>
        <a:xfrm>
          <a:off x="609600" y="365760"/>
          <a:ext cx="8740140" cy="5097780"/>
        </a:xfrm>
        <a:prstGeom prst="frame">
          <a:avLst>
            <a:gd name="adj1" fmla="val 11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495300</xdr:colOff>
      <xdr:row>2</xdr:row>
      <xdr:rowOff>15240</xdr:rowOff>
    </xdr:from>
    <xdr:to>
      <xdr:col>10</xdr:col>
      <xdr:colOff>510540</xdr:colOff>
      <xdr:row>4</xdr:row>
      <xdr:rowOff>137160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6A4280-9D3E-B335-55F3-E6F76C2FB458}"/>
            </a:ext>
          </a:extLst>
        </xdr:cNvPr>
        <xdr:cNvSpPr txBox="1"/>
      </xdr:nvSpPr>
      <xdr:spPr>
        <a:xfrm>
          <a:off x="2263140" y="381000"/>
          <a:ext cx="42824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 b="1">
              <a:solidFill>
                <a:srgbClr val="FF0000"/>
              </a:solidFill>
            </a:rPr>
            <a:t>WEST</a:t>
          </a:r>
          <a:r>
            <a:rPr lang="en-IN" sz="2400" b="1" baseline="0">
              <a:solidFill>
                <a:srgbClr val="FF0000"/>
              </a:solidFill>
            </a:rPr>
            <a:t> POINT PUBLIC SCHOOL</a:t>
          </a:r>
          <a:endParaRPr lang="en-I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220980</xdr:colOff>
      <xdr:row>4</xdr:row>
      <xdr:rowOff>60960</xdr:rowOff>
    </xdr:from>
    <xdr:to>
      <xdr:col>11</xdr:col>
      <xdr:colOff>30480</xdr:colOff>
      <xdr:row>5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E01F79-97F9-95C1-049E-45894006E31D}"/>
            </a:ext>
          </a:extLst>
        </xdr:cNvPr>
        <xdr:cNvSpPr txBox="1"/>
      </xdr:nvSpPr>
      <xdr:spPr>
        <a:xfrm>
          <a:off x="1988820" y="792480"/>
          <a:ext cx="468630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/>
            <a:t>ASHIANA DIGHA</a:t>
          </a:r>
          <a:r>
            <a:rPr lang="en-IN" sz="1400" b="1" baseline="0"/>
            <a:t> ROAD , PATNA-25</a:t>
          </a:r>
          <a:endParaRPr lang="en-IN" sz="1100" b="1"/>
        </a:p>
      </xdr:txBody>
    </xdr:sp>
    <xdr:clientData/>
  </xdr:twoCellAnchor>
  <xdr:twoCellAnchor editAs="oneCell">
    <xdr:from>
      <xdr:col>1</xdr:col>
      <xdr:colOff>144780</xdr:colOff>
      <xdr:row>3</xdr:row>
      <xdr:rowOff>0</xdr:rowOff>
    </xdr:from>
    <xdr:to>
      <xdr:col>2</xdr:col>
      <xdr:colOff>11819</xdr:colOff>
      <xdr:row>4</xdr:row>
      <xdr:rowOff>22860</xdr:rowOff>
    </xdr:to>
    <xdr:pic>
      <xdr:nvPicPr>
        <xdr:cNvPr id="8" name="Graphic 7" descr="Receiver with solid fill">
          <a:extLst>
            <a:ext uri="{FF2B5EF4-FFF2-40B4-BE49-F238E27FC236}">
              <a16:creationId xmlns:a16="http://schemas.microsoft.com/office/drawing/2014/main" id="{2EAC3093-37B5-6B29-B746-DF5E10DD2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" y="548640"/>
          <a:ext cx="209939" cy="205740"/>
        </a:xfrm>
        <a:prstGeom prst="rect">
          <a:avLst/>
        </a:prstGeom>
      </xdr:spPr>
    </xdr:pic>
    <xdr:clientData/>
  </xdr:twoCellAnchor>
  <xdr:twoCellAnchor>
    <xdr:from>
      <xdr:col>6</xdr:col>
      <xdr:colOff>632792</xdr:colOff>
      <xdr:row>5</xdr:row>
      <xdr:rowOff>103036</xdr:rowOff>
    </xdr:from>
    <xdr:to>
      <xdr:col>8</xdr:col>
      <xdr:colOff>678512</xdr:colOff>
      <xdr:row>7</xdr:row>
      <xdr:rowOff>3976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F36D16-6D58-0091-E677-1523937A946B}"/>
            </a:ext>
          </a:extLst>
        </xdr:cNvPr>
        <xdr:cNvSpPr txBox="1"/>
      </xdr:nvSpPr>
      <xdr:spPr>
        <a:xfrm>
          <a:off x="4270514" y="1030688"/>
          <a:ext cx="1688989" cy="272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REPORT CARD</a:t>
          </a:r>
          <a:endParaRPr lang="en-IN" sz="1100" b="1"/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56B-8C6E-4F17-BD7F-DEB4FE8993AE}">
  <dimension ref="A1:J11"/>
  <sheetViews>
    <sheetView zoomScale="175" zoomScaleNormal="175" workbookViewId="0">
      <selection activeCell="K7" sqref="K7"/>
    </sheetView>
  </sheetViews>
  <sheetFormatPr defaultRowHeight="14.4" x14ac:dyDescent="0.3"/>
  <cols>
    <col min="2" max="2" width="13.109375" customWidth="1"/>
    <col min="3" max="3" width="14.5546875" customWidth="1"/>
    <col min="5" max="5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101</v>
      </c>
      <c r="B2" s="2" t="s">
        <v>10</v>
      </c>
      <c r="C2" s="2" t="s">
        <v>20</v>
      </c>
      <c r="D2" s="2" t="s">
        <v>30</v>
      </c>
      <c r="E2" s="3">
        <v>36008</v>
      </c>
      <c r="F2" s="2">
        <v>40</v>
      </c>
      <c r="G2" s="2">
        <v>12</v>
      </c>
      <c r="H2" s="2">
        <v>45</v>
      </c>
      <c r="I2" s="2">
        <v>89</v>
      </c>
      <c r="J2" s="2">
        <v>20</v>
      </c>
    </row>
    <row r="3" spans="1:10" x14ac:dyDescent="0.3">
      <c r="A3" s="2">
        <v>102</v>
      </c>
      <c r="B3" s="2" t="s">
        <v>11</v>
      </c>
      <c r="C3" s="2" t="s">
        <v>21</v>
      </c>
      <c r="D3" s="2" t="s">
        <v>31</v>
      </c>
      <c r="E3" s="3">
        <v>36770</v>
      </c>
      <c r="F3" s="2">
        <v>45</v>
      </c>
      <c r="G3" s="2">
        <v>28</v>
      </c>
      <c r="H3" s="2">
        <v>46</v>
      </c>
      <c r="I3" s="2">
        <v>87</v>
      </c>
      <c r="J3" s="2">
        <v>21</v>
      </c>
    </row>
    <row r="4" spans="1:10" x14ac:dyDescent="0.3">
      <c r="A4" s="2">
        <v>103</v>
      </c>
      <c r="B4" s="2" t="s">
        <v>12</v>
      </c>
      <c r="C4" s="2" t="s">
        <v>22</v>
      </c>
      <c r="D4" s="2" t="s">
        <v>32</v>
      </c>
      <c r="E4" s="3">
        <v>37530</v>
      </c>
      <c r="F4" s="2">
        <v>50</v>
      </c>
      <c r="G4" s="2">
        <v>44</v>
      </c>
      <c r="H4" s="2">
        <v>47</v>
      </c>
      <c r="I4" s="2">
        <v>85</v>
      </c>
      <c r="J4" s="2">
        <v>22</v>
      </c>
    </row>
    <row r="5" spans="1:10" x14ac:dyDescent="0.3">
      <c r="A5" s="2">
        <v>104</v>
      </c>
      <c r="B5" s="2" t="s">
        <v>13</v>
      </c>
      <c r="C5" s="2" t="s">
        <v>23</v>
      </c>
      <c r="D5" s="2" t="s">
        <v>30</v>
      </c>
      <c r="E5" s="3">
        <v>38292</v>
      </c>
      <c r="F5" s="2">
        <v>55</v>
      </c>
      <c r="G5" s="2">
        <v>60</v>
      </c>
      <c r="H5" s="2">
        <v>48</v>
      </c>
      <c r="I5" s="2">
        <v>83</v>
      </c>
      <c r="J5" s="2">
        <v>23</v>
      </c>
    </row>
    <row r="6" spans="1:10" x14ac:dyDescent="0.3">
      <c r="A6" s="2">
        <v>105</v>
      </c>
      <c r="B6" s="2" t="s">
        <v>14</v>
      </c>
      <c r="C6" s="2" t="s">
        <v>24</v>
      </c>
      <c r="D6" s="2" t="s">
        <v>33</v>
      </c>
      <c r="E6" s="3">
        <v>39052</v>
      </c>
      <c r="F6" s="2">
        <v>60</v>
      </c>
      <c r="G6" s="2">
        <v>76</v>
      </c>
      <c r="H6" s="2">
        <v>49</v>
      </c>
      <c r="I6" s="2">
        <v>81</v>
      </c>
      <c r="J6" s="2">
        <v>24</v>
      </c>
    </row>
    <row r="7" spans="1:10" x14ac:dyDescent="0.3">
      <c r="A7" s="2">
        <v>106</v>
      </c>
      <c r="B7" s="2" t="s">
        <v>15</v>
      </c>
      <c r="C7" s="2" t="s">
        <v>25</v>
      </c>
      <c r="D7" s="2" t="s">
        <v>34</v>
      </c>
      <c r="E7" s="3">
        <v>39814</v>
      </c>
      <c r="F7" s="2">
        <v>65</v>
      </c>
      <c r="G7" s="2">
        <v>92</v>
      </c>
      <c r="H7" s="2">
        <v>50</v>
      </c>
      <c r="I7" s="2">
        <v>79</v>
      </c>
      <c r="J7" s="2">
        <v>25</v>
      </c>
    </row>
    <row r="8" spans="1:10" x14ac:dyDescent="0.3">
      <c r="A8" s="2">
        <v>107</v>
      </c>
      <c r="B8" s="2" t="s">
        <v>16</v>
      </c>
      <c r="C8" s="2" t="s">
        <v>26</v>
      </c>
      <c r="D8" s="2" t="s">
        <v>32</v>
      </c>
      <c r="E8" s="3">
        <v>40575</v>
      </c>
      <c r="F8" s="2">
        <v>70</v>
      </c>
      <c r="G8" s="2">
        <v>108</v>
      </c>
      <c r="H8" s="2">
        <v>51</v>
      </c>
      <c r="I8" s="2">
        <v>77</v>
      </c>
      <c r="J8" s="2">
        <v>26</v>
      </c>
    </row>
    <row r="9" spans="1:10" x14ac:dyDescent="0.3">
      <c r="A9" s="2">
        <v>108</v>
      </c>
      <c r="B9" s="2" t="s">
        <v>17</v>
      </c>
      <c r="C9" s="2" t="s">
        <v>27</v>
      </c>
      <c r="D9" s="2" t="s">
        <v>30</v>
      </c>
      <c r="E9" s="3">
        <v>41334</v>
      </c>
      <c r="F9" s="2">
        <v>75</v>
      </c>
      <c r="G9" s="2">
        <v>124</v>
      </c>
      <c r="H9" s="2">
        <v>52</v>
      </c>
      <c r="I9" s="2">
        <v>75</v>
      </c>
      <c r="J9" s="2">
        <v>27</v>
      </c>
    </row>
    <row r="10" spans="1:10" x14ac:dyDescent="0.3">
      <c r="A10" s="2">
        <v>109</v>
      </c>
      <c r="B10" s="2" t="s">
        <v>18</v>
      </c>
      <c r="C10" s="2" t="s">
        <v>28</v>
      </c>
      <c r="D10" s="2" t="s">
        <v>33</v>
      </c>
      <c r="E10" s="3">
        <v>42095</v>
      </c>
      <c r="F10" s="2">
        <v>80</v>
      </c>
      <c r="G10" s="2">
        <v>140</v>
      </c>
      <c r="H10" s="2">
        <v>53</v>
      </c>
      <c r="I10" s="2">
        <v>33</v>
      </c>
      <c r="J10" s="2">
        <v>28</v>
      </c>
    </row>
    <row r="11" spans="1:10" x14ac:dyDescent="0.3">
      <c r="A11" s="2">
        <v>110</v>
      </c>
      <c r="B11" s="2" t="s">
        <v>19</v>
      </c>
      <c r="C11" s="2" t="s">
        <v>29</v>
      </c>
      <c r="D11" s="2" t="s">
        <v>34</v>
      </c>
      <c r="E11" s="3">
        <v>42856</v>
      </c>
      <c r="F11" s="2">
        <v>20</v>
      </c>
      <c r="G11" s="2">
        <v>156</v>
      </c>
      <c r="H11" s="2">
        <v>54</v>
      </c>
      <c r="I11" s="2">
        <v>22</v>
      </c>
      <c r="J1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CA74-1B04-4E1D-ACA9-986D6A972273}">
  <dimension ref="B3:P28"/>
  <sheetViews>
    <sheetView tabSelected="1" topLeftCell="A4" zoomScale="115" zoomScaleNormal="115" workbookViewId="0">
      <selection activeCell="I11" sqref="I11"/>
    </sheetView>
  </sheetViews>
  <sheetFormatPr defaultRowHeight="14.4" x14ac:dyDescent="0.3"/>
  <cols>
    <col min="2" max="2" width="5" customWidth="1"/>
    <col min="3" max="3" width="13.109375" customWidth="1"/>
    <col min="4" max="4" width="1.77734375" customWidth="1"/>
    <col min="5" max="5" width="13.6640625" customWidth="1"/>
    <col min="6" max="6" width="10.6640625" bestFit="1" customWidth="1"/>
    <col min="7" max="7" width="12.6640625" customWidth="1"/>
    <col min="8" max="8" width="11.33203125" customWidth="1"/>
    <col min="9" max="9" width="15.5546875" customWidth="1"/>
    <col min="10" max="10" width="12.5546875" customWidth="1"/>
    <col min="13" max="13" width="13.33203125" customWidth="1"/>
  </cols>
  <sheetData>
    <row r="3" spans="2:16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6" x14ac:dyDescent="0.3">
      <c r="B4" s="4"/>
      <c r="C4" s="4">
        <v>6200401491</v>
      </c>
      <c r="D4" s="4"/>
      <c r="E4" s="4"/>
      <c r="F4" s="4"/>
      <c r="G4" s="4"/>
      <c r="H4" s="4"/>
      <c r="I4" s="4"/>
      <c r="J4" s="4"/>
      <c r="K4" s="4"/>
      <c r="L4" s="4" t="s">
        <v>35</v>
      </c>
      <c r="M4" s="4" t="s">
        <v>36</v>
      </c>
    </row>
    <row r="5" spans="2:16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6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6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6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6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6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6" x14ac:dyDescent="0.3">
      <c r="B11" s="4"/>
      <c r="C11" s="6"/>
      <c r="D11" s="6"/>
      <c r="E11" s="6"/>
      <c r="F11" s="4"/>
      <c r="G11" s="4"/>
      <c r="H11" s="4"/>
      <c r="I11" s="4"/>
      <c r="J11" s="4"/>
      <c r="K11" s="4"/>
      <c r="L11" s="4"/>
      <c r="M11" s="4"/>
    </row>
    <row r="12" spans="2:16" ht="19.95" customHeight="1" x14ac:dyDescent="0.3">
      <c r="B12" s="4"/>
      <c r="C12" s="6" t="s">
        <v>0</v>
      </c>
      <c r="D12" s="6" t="s">
        <v>38</v>
      </c>
      <c r="E12" s="6">
        <v>103</v>
      </c>
      <c r="F12" s="4"/>
      <c r="G12" s="4"/>
      <c r="H12" s="4"/>
      <c r="I12" s="4"/>
      <c r="J12" s="4"/>
      <c r="K12" s="4"/>
      <c r="L12" s="4"/>
      <c r="M12" s="4"/>
    </row>
    <row r="13" spans="2:16" ht="19.95" customHeight="1" x14ac:dyDescent="0.3">
      <c r="B13" s="4"/>
      <c r="C13" s="6" t="s">
        <v>3</v>
      </c>
      <c r="D13" s="6" t="s">
        <v>38</v>
      </c>
      <c r="E13" s="6" t="str">
        <f>VLOOKUP($E$12,'Student Database'!$A$1:$J$11,4,0)</f>
        <v xml:space="preserve">12th </v>
      </c>
      <c r="F13" s="4"/>
      <c r="G13" s="4"/>
      <c r="H13" s="4"/>
      <c r="I13" s="4"/>
      <c r="J13" s="4"/>
      <c r="K13" s="4"/>
      <c r="L13" s="4"/>
      <c r="M13" s="4"/>
      <c r="O13" s="12">
        <v>0.9</v>
      </c>
      <c r="P13" t="s">
        <v>49</v>
      </c>
    </row>
    <row r="14" spans="2:16" ht="19.95" customHeight="1" x14ac:dyDescent="0.3">
      <c r="B14" s="4"/>
      <c r="C14" s="6" t="s">
        <v>1</v>
      </c>
      <c r="D14" s="6" t="s">
        <v>38</v>
      </c>
      <c r="E14" s="6" t="str">
        <f>VLOOKUP($E$12,'Student Database'!$A$1:$J$11,2,0)</f>
        <v>Vinay Kumar</v>
      </c>
      <c r="F14" s="4"/>
      <c r="G14" s="4"/>
      <c r="H14" s="4"/>
      <c r="I14" s="4"/>
      <c r="J14" s="4"/>
      <c r="K14" s="4"/>
      <c r="L14" s="4"/>
      <c r="M14" s="4"/>
      <c r="O14" s="12">
        <v>0.7</v>
      </c>
      <c r="P14" t="s">
        <v>50</v>
      </c>
    </row>
    <row r="15" spans="2:16" ht="19.95" customHeight="1" x14ac:dyDescent="0.3">
      <c r="B15" s="4"/>
      <c r="C15" s="6" t="s">
        <v>2</v>
      </c>
      <c r="D15" s="6" t="s">
        <v>38</v>
      </c>
      <c r="E15" s="6" t="str">
        <f>VLOOKUP($E$12,'Student Database'!$A$1:$J$11,3,0)</f>
        <v>Lal Chaudhary</v>
      </c>
      <c r="F15" s="4"/>
      <c r="G15" s="4"/>
      <c r="H15" s="4"/>
      <c r="I15" s="4"/>
      <c r="J15" s="4"/>
      <c r="K15" s="4"/>
      <c r="L15" s="4"/>
      <c r="M15" s="4"/>
      <c r="O15" s="12">
        <v>0.5</v>
      </c>
      <c r="P15" t="s">
        <v>51</v>
      </c>
    </row>
    <row r="16" spans="2:16" ht="19.95" customHeight="1" x14ac:dyDescent="0.3">
      <c r="B16" s="4"/>
      <c r="C16" s="6" t="s">
        <v>37</v>
      </c>
      <c r="D16" s="6" t="s">
        <v>38</v>
      </c>
      <c r="E16" s="7">
        <f>VLOOKUP($E$12,'Student Database'!$A$1:$J$11,5,0)</f>
        <v>37530</v>
      </c>
      <c r="F16" s="4"/>
      <c r="G16" s="4"/>
      <c r="H16" s="4"/>
      <c r="I16" s="4"/>
      <c r="J16" s="4"/>
      <c r="K16" s="4"/>
      <c r="L16" s="4"/>
      <c r="M16" s="4"/>
      <c r="P16" t="s">
        <v>52</v>
      </c>
    </row>
    <row r="17" spans="2:13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8" t="s">
        <v>39</v>
      </c>
      <c r="F18" s="8" t="s">
        <v>40</v>
      </c>
      <c r="G18" s="8" t="s">
        <v>41</v>
      </c>
      <c r="H18" s="8" t="s">
        <v>42</v>
      </c>
      <c r="I18" s="8" t="s">
        <v>43</v>
      </c>
      <c r="J18" s="8" t="s">
        <v>44</v>
      </c>
      <c r="K18" s="4"/>
      <c r="L18" s="4"/>
      <c r="M18" s="4"/>
    </row>
    <row r="19" spans="2:13" x14ac:dyDescent="0.3">
      <c r="B19" s="4"/>
      <c r="C19" s="4"/>
      <c r="D19" s="4"/>
      <c r="E19" s="9" t="s">
        <v>5</v>
      </c>
      <c r="F19" s="9">
        <v>100</v>
      </c>
      <c r="G19" s="9">
        <v>33</v>
      </c>
      <c r="H19" s="9">
        <f>VLOOKUP($E$12,'Student Database'!$A$1:$J$11,MATCH('Student report Card'!E19,'Student Database'!$A$1:$J$1,0))</f>
        <v>50</v>
      </c>
      <c r="I19" s="10">
        <f>H19/F19</f>
        <v>0.5</v>
      </c>
      <c r="J19" s="9" t="str">
        <f>IF(H19&lt;G19,"Fail","Pass")</f>
        <v>Pass</v>
      </c>
      <c r="K19" s="4"/>
      <c r="L19" s="4"/>
      <c r="M19" s="4"/>
    </row>
    <row r="20" spans="2:13" x14ac:dyDescent="0.3">
      <c r="B20" s="4"/>
      <c r="C20" s="4"/>
      <c r="D20" s="4"/>
      <c r="E20" s="9" t="s">
        <v>6</v>
      </c>
      <c r="F20" s="9">
        <v>100</v>
      </c>
      <c r="G20" s="9">
        <v>33</v>
      </c>
      <c r="H20" s="9">
        <f>VLOOKUP($E$12,'Student Database'!$A$1:$J$11,MATCH('Student report Card'!E20,'Student Database'!$A$1:$J$1,0))</f>
        <v>44</v>
      </c>
      <c r="I20" s="10">
        <f t="shared" ref="I20:I23" si="0">H20/F20</f>
        <v>0.44</v>
      </c>
      <c r="J20" s="9" t="str">
        <f t="shared" ref="J20:J23" si="1">IF(H20&lt;G20,"Fail","Pass")</f>
        <v>Pass</v>
      </c>
      <c r="K20" s="4"/>
      <c r="L20" s="4"/>
      <c r="M20" s="4"/>
    </row>
    <row r="21" spans="2:13" x14ac:dyDescent="0.3">
      <c r="B21" s="4"/>
      <c r="C21" s="4"/>
      <c r="D21" s="4"/>
      <c r="E21" s="9" t="s">
        <v>7</v>
      </c>
      <c r="F21" s="9">
        <v>100</v>
      </c>
      <c r="G21" s="9">
        <v>33</v>
      </c>
      <c r="H21" s="9">
        <f>VLOOKUP($E$12,'Student Database'!$A$1:$J$11,MATCH('Student report Card'!E21,'Student Database'!$A$1:$J$1,0))</f>
        <v>47</v>
      </c>
      <c r="I21" s="10">
        <f t="shared" si="0"/>
        <v>0.47</v>
      </c>
      <c r="J21" s="9" t="str">
        <f t="shared" si="1"/>
        <v>Pass</v>
      </c>
      <c r="K21" s="4"/>
      <c r="L21" s="4"/>
      <c r="M21" s="4"/>
    </row>
    <row r="22" spans="2:13" x14ac:dyDescent="0.3">
      <c r="B22" s="4"/>
      <c r="C22" s="4"/>
      <c r="D22" s="4"/>
      <c r="E22" s="9" t="s">
        <v>8</v>
      </c>
      <c r="F22" s="9">
        <v>100</v>
      </c>
      <c r="G22" s="9">
        <v>33</v>
      </c>
      <c r="H22" s="9">
        <f>VLOOKUP($E$12,'Student Database'!$A$1:$J$11,MATCH('Student report Card'!E22,'Student Database'!$A$1:$J$1,0))</f>
        <v>85</v>
      </c>
      <c r="I22" s="10">
        <f t="shared" si="0"/>
        <v>0.85</v>
      </c>
      <c r="J22" s="9" t="str">
        <f t="shared" si="1"/>
        <v>Pass</v>
      </c>
      <c r="K22" s="4"/>
      <c r="L22" s="4"/>
      <c r="M22" s="4"/>
    </row>
    <row r="23" spans="2:13" x14ac:dyDescent="0.3">
      <c r="B23" s="4"/>
      <c r="C23" s="4"/>
      <c r="D23" s="4"/>
      <c r="E23" s="9" t="s">
        <v>9</v>
      </c>
      <c r="F23" s="9">
        <v>100</v>
      </c>
      <c r="G23" s="9">
        <v>33</v>
      </c>
      <c r="H23" s="9">
        <f>VLOOKUP($E$12,'Student Database'!$A$1:$J$11,MATCH('Student report Card'!E23,'Student Database'!$A$1:$J$1,0))</f>
        <v>22</v>
      </c>
      <c r="I23" s="10">
        <f t="shared" si="0"/>
        <v>0.22</v>
      </c>
      <c r="J23" s="9" t="str">
        <f t="shared" si="1"/>
        <v>Fail</v>
      </c>
      <c r="K23" s="4"/>
      <c r="L23" s="4"/>
      <c r="M23" s="4"/>
    </row>
    <row r="24" spans="2:13" x14ac:dyDescent="0.3">
      <c r="B24" s="4"/>
      <c r="C24" s="4"/>
      <c r="D24" s="4"/>
      <c r="E24" s="5"/>
      <c r="F24" s="5"/>
      <c r="G24" s="5"/>
      <c r="H24" s="5"/>
      <c r="I24" s="5"/>
      <c r="J24" s="5"/>
      <c r="K24" s="4"/>
      <c r="L24" s="4"/>
      <c r="M24" s="4"/>
    </row>
    <row r="25" spans="2:13" x14ac:dyDescent="0.3">
      <c r="B25" s="4"/>
      <c r="C25" s="4"/>
      <c r="D25" s="4"/>
      <c r="E25" s="11" t="s">
        <v>47</v>
      </c>
      <c r="F25" s="5" t="str">
        <f>IF(J27&gt;50%,"Pass","Fail")</f>
        <v>Fail</v>
      </c>
      <c r="G25" s="5"/>
      <c r="H25" s="5"/>
      <c r="I25" s="8" t="s">
        <v>45</v>
      </c>
      <c r="J25" s="9">
        <f>SUM(F19:F23)</f>
        <v>500</v>
      </c>
      <c r="K25" s="4"/>
      <c r="L25" s="4"/>
      <c r="M25" s="4"/>
    </row>
    <row r="26" spans="2:13" x14ac:dyDescent="0.3">
      <c r="B26" s="4"/>
      <c r="C26" s="4"/>
      <c r="D26" s="4"/>
      <c r="E26" s="11" t="s">
        <v>48</v>
      </c>
      <c r="F26" s="5" t="str">
        <f>IF(J27&gt;=90%,"A",IF(J27&gt;=70%,"B",IF(J27&gt;=50%,"C","D")))</f>
        <v>D</v>
      </c>
      <c r="G26" s="5"/>
      <c r="H26" s="5"/>
      <c r="I26" s="8" t="s">
        <v>46</v>
      </c>
      <c r="J26" s="9">
        <f>SUM(H19:H23)</f>
        <v>248</v>
      </c>
      <c r="K26" s="4"/>
      <c r="L26" s="4"/>
      <c r="M26" s="4"/>
    </row>
    <row r="27" spans="2:13" x14ac:dyDescent="0.3">
      <c r="B27" s="4"/>
      <c r="C27" s="4"/>
      <c r="D27" s="4"/>
      <c r="E27" s="5"/>
      <c r="F27" s="5"/>
      <c r="G27" s="5"/>
      <c r="H27" s="5"/>
      <c r="I27" s="8" t="s">
        <v>43</v>
      </c>
      <c r="J27" s="10">
        <f>J26/J25</f>
        <v>0.496</v>
      </c>
      <c r="K27" s="4"/>
      <c r="L27" s="4"/>
      <c r="M27" s="4"/>
    </row>
    <row r="28" spans="2:13" ht="45.6" customHeight="1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0E84AB-3593-4B3E-B608-836F9DD52B78}">
          <x14:formula1>
            <xm:f>'Student Database'!$A$2:$A$11</xm:f>
          </x14:formula1>
          <xm:sqref>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0C2D-1D5E-4C21-B468-B6A7D7E3DD47}">
  <dimension ref="F14:J18"/>
  <sheetViews>
    <sheetView topLeftCell="A4" zoomScale="130" zoomScaleNormal="130" workbookViewId="0">
      <selection activeCell="J14" sqref="J14"/>
    </sheetView>
  </sheetViews>
  <sheetFormatPr defaultRowHeight="14.4" x14ac:dyDescent="0.3"/>
  <sheetData>
    <row r="14" spans="10:10" x14ac:dyDescent="0.3">
      <c r="J14" s="12">
        <v>0.7</v>
      </c>
    </row>
    <row r="18" spans="6:6" x14ac:dyDescent="0.3">
      <c r="F18" t="str">
        <f>IF(J14&gt;=90,"A",IF(J14&gt;=70,"B",IF(J14&gt;=50,"C","D")))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Database</vt:lpstr>
      <vt:lpstr>Student report 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Prasun</dc:creator>
  <cp:lastModifiedBy>Parijat Prasun</cp:lastModifiedBy>
  <dcterms:created xsi:type="dcterms:W3CDTF">2023-10-29T10:32:25Z</dcterms:created>
  <dcterms:modified xsi:type="dcterms:W3CDTF">2023-10-29T14:29:44Z</dcterms:modified>
</cp:coreProperties>
</file>