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480" yWindow="340" windowWidth="16040" windowHeight="7720" tabRatio="704"/>
  </bookViews>
  <sheets>
    <sheet name="Title Tab" sheetId="8" r:id="rId1"/>
    <sheet name="VC Method" sheetId="1" r:id="rId2"/>
    <sheet name="VC method with sensitivity" sheetId="2" r:id="rId3"/>
    <sheet name="Scorecard Model" sheetId="3" r:id="rId4"/>
    <sheet name="Berkus Method" sheetId="5" r:id="rId5"/>
    <sheet name="Multiples Approach" sheetId="7" r:id="rId6"/>
    <sheet name="Helpful Resources" sheetId="6" r:id="rId7"/>
  </sheets>
  <definedNames>
    <definedName name="_xlnm.Print_Area" localSheetId="4">'Berkus Method'!$A$1:$H$104</definedName>
    <definedName name="_xlnm.Print_Area" localSheetId="6">'Helpful Resources'!$A$1:$O$37</definedName>
    <definedName name="_xlnm.Print_Area" localSheetId="5">'Multiples Approach'!$A$1:$K$34</definedName>
    <definedName name="_xlnm.Print_Area" localSheetId="3">'Scorecard Model'!$A$1:$H$89</definedName>
    <definedName name="_xlnm.Print_Area" localSheetId="0">'Title Tab'!$A$1:$O$90</definedName>
    <definedName name="_xlnm.Print_Area" localSheetId="1">'VC Method'!$A$1:$H$38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5" l="1"/>
  <c r="D9" i="3"/>
  <c r="F14" i="3"/>
  <c r="F15" i="3"/>
  <c r="F16" i="3"/>
  <c r="F17" i="3"/>
  <c r="F18" i="3"/>
  <c r="F19" i="3"/>
  <c r="F20" i="3"/>
  <c r="F21" i="3"/>
  <c r="D24" i="3"/>
  <c r="E7" i="1"/>
  <c r="E11" i="1"/>
  <c r="E16" i="1"/>
  <c r="E19" i="1"/>
  <c r="E20" i="1"/>
  <c r="E21" i="1"/>
  <c r="E23" i="1"/>
  <c r="E24" i="1"/>
</calcChain>
</file>

<file path=xl/sharedStrings.xml><?xml version="1.0" encoding="utf-8"?>
<sst xmlns="http://schemas.openxmlformats.org/spreadsheetml/2006/main" count="137" uniqueCount="128">
  <si>
    <t>Venture Capital Method</t>
  </si>
  <si>
    <t>vcmethod.com</t>
  </si>
  <si>
    <t>(?)</t>
  </si>
  <si>
    <t>Discount the Terminal Value to Present Value</t>
  </si>
  <si>
    <t>Annual Earnings(Projected NI)</t>
  </si>
  <si>
    <t>(at exit date)</t>
  </si>
  <si>
    <t>In Year</t>
  </si>
  <si>
    <t>PE(multiple)</t>
  </si>
  <si>
    <t>Required Rate of Return</t>
  </si>
  <si>
    <t>Value of firm</t>
  </si>
  <si>
    <t>Calculate the Required Ownership Percentage</t>
  </si>
  <si>
    <t>Initial Investment</t>
  </si>
  <si>
    <t>Equity Stake</t>
  </si>
  <si>
    <t>Current Outstanding Shares</t>
  </si>
  <si>
    <t>(pre)</t>
  </si>
  <si>
    <t>Total Outstanding Shares</t>
  </si>
  <si>
    <t>(post)</t>
  </si>
  <si>
    <t>VC Owns # Shares</t>
  </si>
  <si>
    <t>Share Price</t>
  </si>
  <si>
    <t>Pre-Money Valuation</t>
  </si>
  <si>
    <t>Post-Money Valuation</t>
  </si>
  <si>
    <t>Notes:</t>
  </si>
  <si>
    <t>Projected Net Income at exit date.</t>
  </si>
  <si>
    <t>Investment exit year.</t>
  </si>
  <si>
    <t>The choice of multiple for the valuation is something that will be a matter of discussion during the venture capital negotiations. PE ratios for comparable public companies will be used as a benchmark to select a PE for the company, recognizing that PE ratios for public companies are likely to be higher due to their greater liquidity relative to a private company.</t>
  </si>
  <si>
    <t>The venture capital investor uses the target rate of return to calculate the present value of the projected terminal value. The target rate of return is typically very high (30-70%) in relation to conventional financing alternatives.</t>
  </si>
  <si>
    <t>Here the terminal value is discounted to the present value. The terminal value of the company is estimated at a specified future point in time. That future point in time is the planned exit date of the venture capital investor, typically 4-7 years after the investment is made in the company.
The terminal value is normally estimated by using a multiple such as a price-earnings ratio applied to the projected net income of the company in the projected exit year: Annual Earnings x PE / (1+r) ^ Year</t>
  </si>
  <si>
    <t>Investment amount Entreprenuer is seeking.</t>
  </si>
  <si>
    <t>VC requires this ownership %. Valuation assuming no future dilution.
Formula: Initial Investment / Value of the Firm</t>
  </si>
  <si>
    <t>The company currently has [8] shares outstanding, which are owned by the current owners. If the venture capitalist will own [7]% of the shares after the investment (thus, 1-[7]% owned by the existing owners), the total number of shares outstanding after the investment will be [8]/(1-[7]%) = [9] shares. Therefore the venture capitalist will own [10] of the [9] shares.</t>
  </si>
  <si>
    <t>Since the venture capitalist is investing [6] to acquire [10] shares the price per share is [6]/[10] or [11] per share</t>
  </si>
  <si>
    <t>Pre-Money Valuation = New Price x Old Shares: [11] x [8]</t>
  </si>
  <si>
    <t>Post-Money Valuation = New Price x Total Shares: [11] x [9]</t>
  </si>
  <si>
    <t>Also have other versions with sensitivty analysis and future dilution and multiple financing rounds</t>
  </si>
  <si>
    <t>Venture Capital Method 
(w/ Sensitivity Analysis)</t>
  </si>
  <si>
    <t>Single period NPV method</t>
  </si>
  <si>
    <t>Base Model</t>
  </si>
  <si>
    <t>Variation 1</t>
  </si>
  <si>
    <t>Variation 2</t>
  </si>
  <si>
    <t>Variation 3</t>
  </si>
  <si>
    <t>Variation 4</t>
  </si>
  <si>
    <t>Variation 5</t>
  </si>
  <si>
    <t>Exit Value</t>
  </si>
  <si>
    <t>V</t>
  </si>
  <si>
    <t>Time to exit</t>
  </si>
  <si>
    <t>t</t>
  </si>
  <si>
    <t>Discount rate</t>
  </si>
  <si>
    <t>r</t>
  </si>
  <si>
    <t>Investment Amount</t>
  </si>
  <si>
    <t>I</t>
  </si>
  <si>
    <t>Number of existing shares</t>
  </si>
  <si>
    <t>x</t>
  </si>
  <si>
    <t>Post-Money</t>
  </si>
  <si>
    <t>POST</t>
  </si>
  <si>
    <t>Pre-Money</t>
  </si>
  <si>
    <t>PRE</t>
  </si>
  <si>
    <t>Ownership fraction of investors</t>
  </si>
  <si>
    <t>F</t>
  </si>
  <si>
    <t>Ownership fraction of entrepreneurs</t>
  </si>
  <si>
    <t>1-F</t>
  </si>
  <si>
    <t>Number of new shares</t>
  </si>
  <si>
    <t>y</t>
  </si>
  <si>
    <t>Price per share</t>
  </si>
  <si>
    <t>p</t>
  </si>
  <si>
    <t>Final wealth of investors</t>
  </si>
  <si>
    <t>Final wealth of entrepreneurs</t>
  </si>
  <si>
    <t>NPV of investors' wealth</t>
  </si>
  <si>
    <t>NPV of entrepreneurs' wealth</t>
  </si>
  <si>
    <t>Terminal Value (at time of exit)</t>
  </si>
  <si>
    <t>Time to exit event</t>
  </si>
  <si>
    <t>Amount of investment</t>
  </si>
  <si>
    <t>Discount return used by investors</t>
  </si>
  <si>
    <t>Number of existing shares (owned by the entrepreneurs)</t>
  </si>
  <si>
    <t>Post-Money Valuation: POST = V/(1+r)^t</t>
  </si>
  <si>
    <t>Pre-Money Valuation: PRE = POST - 1</t>
  </si>
  <si>
    <t>Required ownership fraction for the investor: F = I / POST</t>
  </si>
  <si>
    <t>Number of shares the investors require to achieve their desired ownership fraction: 
y = x[F/(1-F)]</t>
  </si>
  <si>
    <t>Price per share: p = I / y</t>
  </si>
  <si>
    <t>Value Driver</t>
  </si>
  <si>
    <t>Weight</t>
  </si>
  <si>
    <t>Venture Score</t>
  </si>
  <si>
    <t>Factor</t>
  </si>
  <si>
    <t>Scorecard Method</t>
  </si>
  <si>
    <t>Strength of Mgmt Team</t>
  </si>
  <si>
    <t>Size of Opportunity</t>
  </si>
  <si>
    <t>Product/Technology</t>
  </si>
  <si>
    <t>Competitive Environment</t>
  </si>
  <si>
    <t>Marketing/Sales Channels/Partnerships</t>
  </si>
  <si>
    <t>Need for Additional Investment</t>
  </si>
  <si>
    <t>Other</t>
  </si>
  <si>
    <t>Total</t>
  </si>
  <si>
    <t>Company 1</t>
  </si>
  <si>
    <t>Company 2</t>
  </si>
  <si>
    <t>Company 3</t>
  </si>
  <si>
    <t>Comparable Companies</t>
  </si>
  <si>
    <t>Valuation</t>
  </si>
  <si>
    <t>Average Valuation</t>
  </si>
  <si>
    <t>Valuation of Venture</t>
  </si>
  <si>
    <t>Characteristic</t>
  </si>
  <si>
    <t>Sound Idea (basic value, product risk)</t>
  </si>
  <si>
    <t>Prototype (reducing technology risk)</t>
  </si>
  <si>
    <t>Quality Management Team (reducing execution risk)</t>
  </si>
  <si>
    <t>Strategic Relationships (reducing market risk and competitive risk)</t>
  </si>
  <si>
    <t>Product Rollout or Sales (reducing financial or production risk)</t>
  </si>
  <si>
    <t>Add to Pre-Money</t>
  </si>
  <si>
    <t>$0 - $500,000</t>
  </si>
  <si>
    <t>Amount</t>
  </si>
  <si>
    <t>Added</t>
  </si>
  <si>
    <t>Berkus Method</t>
  </si>
  <si>
    <t>Step 1.</t>
  </si>
  <si>
    <t>http://pages.stern.nyu.edu/~adamodar/New_Home_Page/datafile/psdata.html</t>
  </si>
  <si>
    <t>http://pages.stern.nyu.edu/~adamodar/New_Home_Page/datafile/vebitda.html</t>
  </si>
  <si>
    <t>Multiples Approach for Companies with Meaningful Revenues</t>
  </si>
  <si>
    <t>Use the following links to find multiple data for the relevant sector:</t>
  </si>
  <si>
    <t>Step 2.</t>
  </si>
  <si>
    <t>Apply that multiple to the Venture's financial metrics</t>
  </si>
  <si>
    <t>High Tech Startup Valuation Estimator:</t>
  </si>
  <si>
    <t>http://www.caycon.com/valuation.php</t>
  </si>
  <si>
    <t>Quantitative and Qualitative Tools for Early Stage Valuation</t>
  </si>
  <si>
    <t>Prepared by OurCrowd</t>
  </si>
  <si>
    <t>If you have questions on any of these methodologies feel free to email David Stark @</t>
  </si>
  <si>
    <t>david.stark@ourcrowd.com</t>
  </si>
  <si>
    <t>Valuing Pre-revenue Companies:</t>
  </si>
  <si>
    <t>http://www.angelcapitalassociation.org/data/Documents/Resources/AngelCapitalEducation/ACEF_-_Valuing_Pre-revenue_Companies.pdf</t>
  </si>
  <si>
    <t>Source: http://billpayne.com/wp-content/uploads/2011/01/Scorecard-Valuation-Methodology-Jan111.pdf</t>
  </si>
  <si>
    <t>Valuing Early-Stage, Knowledge-based/Tech Companies:</t>
  </si>
  <si>
    <t>http://www.slideshare.net/gregoryphipps33/valuing-early-stage-knowledge-based-companies-nov-22-2013</t>
  </si>
  <si>
    <t>Helpful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</si>
</sst>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u/>
      <sz val="10"/>
      <color rgb="FF000000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</font>
    <font>
      <i/>
      <sz val="10"/>
      <color rgb="FF000000"/>
      <name val="Arial"/>
      <family val="2"/>
    </font>
    <font>
      <b/>
      <sz val="10"/>
      <color rgb="FF0070C0"/>
      <name val="Arial"/>
      <family val="2"/>
    </font>
    <font>
      <u/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22"/>
      <color theme="1"/>
      <name val="Calibri"/>
      <family val="2"/>
    </font>
    <font>
      <sz val="13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84">
    <xf numFmtId="0" fontId="0" fillId="0" borderId="0" xfId="0"/>
    <xf numFmtId="0" fontId="3" fillId="0" borderId="0" xfId="0" applyFont="1" applyBorder="1"/>
    <xf numFmtId="0" fontId="8" fillId="0" borderId="0" xfId="2" applyBorder="1" applyAlignment="1">
      <alignment horizontal="right" readingOrder="1"/>
    </xf>
    <xf numFmtId="0" fontId="3" fillId="0" borderId="0" xfId="0" applyFont="1" applyBorder="1" applyAlignment="1">
      <alignment horizontal="right"/>
    </xf>
    <xf numFmtId="0" fontId="5" fillId="0" borderId="0" xfId="0" applyFont="1" applyBorder="1" applyAlignment="1">
      <alignment wrapText="1"/>
    </xf>
    <xf numFmtId="0" fontId="6" fillId="0" borderId="0" xfId="0" applyFont="1" applyBorder="1"/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readingOrder="1"/>
    </xf>
    <xf numFmtId="0" fontId="7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readingOrder="1"/>
    </xf>
    <xf numFmtId="8" fontId="3" fillId="0" borderId="0" xfId="0" applyNumberFormat="1" applyFont="1" applyBorder="1" applyAlignment="1">
      <alignment horizontal="right"/>
    </xf>
    <xf numFmtId="0" fontId="4" fillId="0" borderId="0" xfId="0" applyFont="1" applyBorder="1"/>
    <xf numFmtId="10" fontId="3" fillId="0" borderId="0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8" fontId="4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left" vertical="top" readingOrder="1"/>
    </xf>
    <xf numFmtId="0" fontId="7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readingOrder="1"/>
    </xf>
    <xf numFmtId="0" fontId="4" fillId="0" borderId="0" xfId="0" applyFont="1" applyBorder="1" applyAlignment="1">
      <alignment vertical="top"/>
    </xf>
    <xf numFmtId="16" fontId="7" fillId="0" borderId="0" xfId="0" applyNumberFormat="1" applyFont="1" applyBorder="1" applyAlignment="1">
      <alignment horizontal="center" vertical="top" readingOrder="1"/>
    </xf>
    <xf numFmtId="0" fontId="3" fillId="0" borderId="0" xfId="0" applyFont="1" applyBorder="1" applyAlignment="1">
      <alignment horizontal="left" vertical="top" readingOrder="1"/>
    </xf>
    <xf numFmtId="0" fontId="3" fillId="0" borderId="0" xfId="0" applyFont="1" applyBorder="1" applyAlignment="1">
      <alignment horizontal="right" vertical="top" wrapText="1"/>
    </xf>
    <xf numFmtId="0" fontId="8" fillId="0" borderId="0" xfId="2" applyBorder="1" applyAlignment="1">
      <alignment horizontal="left" wrapText="1" readingOrder="1"/>
    </xf>
    <xf numFmtId="0" fontId="3" fillId="0" borderId="0" xfId="0" applyFont="1" applyBorder="1" applyAlignment="1">
      <alignment horizontal="center" readingOrder="1"/>
    </xf>
    <xf numFmtId="0" fontId="10" fillId="0" borderId="0" xfId="0" applyFont="1" applyBorder="1" applyAlignment="1">
      <alignment horizontal="center" readingOrder="1"/>
    </xf>
    <xf numFmtId="6" fontId="4" fillId="0" borderId="0" xfId="0" applyNumberFormat="1" applyFont="1" applyBorder="1" applyAlignment="1">
      <alignment horizontal="right"/>
    </xf>
    <xf numFmtId="10" fontId="4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center" readingOrder="1"/>
    </xf>
    <xf numFmtId="43" fontId="0" fillId="0" borderId="0" xfId="0" applyNumberFormat="1"/>
    <xf numFmtId="0" fontId="2" fillId="0" borderId="0" xfId="0" applyFont="1"/>
    <xf numFmtId="0" fontId="2" fillId="0" borderId="2" xfId="0" applyFont="1" applyBorder="1"/>
    <xf numFmtId="0" fontId="0" fillId="0" borderId="2" xfId="0" applyBorder="1"/>
    <xf numFmtId="0" fontId="0" fillId="0" borderId="6" xfId="0" applyBorder="1"/>
    <xf numFmtId="9" fontId="0" fillId="0" borderId="0" xfId="1" applyNumberFormat="1" applyFont="1" applyBorder="1"/>
    <xf numFmtId="9" fontId="0" fillId="0" borderId="0" xfId="0" applyNumberFormat="1" applyBorder="1"/>
    <xf numFmtId="43" fontId="0" fillId="0" borderId="7" xfId="1" applyFont="1" applyBorder="1"/>
    <xf numFmtId="0" fontId="0" fillId="0" borderId="8" xfId="0" applyBorder="1"/>
    <xf numFmtId="0" fontId="2" fillId="0" borderId="11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11" fillId="0" borderId="0" xfId="0" applyFont="1"/>
    <xf numFmtId="0" fontId="12" fillId="0" borderId="0" xfId="0" applyFont="1" applyAlignment="1">
      <alignment horizontal="left" indent="1"/>
    </xf>
    <xf numFmtId="0" fontId="0" fillId="0" borderId="0" xfId="0" applyBorder="1"/>
    <xf numFmtId="0" fontId="11" fillId="0" borderId="0" xfId="0" applyFont="1" applyAlignment="1">
      <alignment horizontal="right"/>
    </xf>
    <xf numFmtId="164" fontId="2" fillId="0" borderId="3" xfId="0" applyNumberFormat="1" applyFont="1" applyBorder="1"/>
    <xf numFmtId="164" fontId="2" fillId="0" borderId="0" xfId="0" applyNumberFormat="1" applyFont="1" applyBorder="1"/>
    <xf numFmtId="3" fontId="13" fillId="0" borderId="3" xfId="0" applyNumberFormat="1" applyFont="1" applyBorder="1"/>
    <xf numFmtId="43" fontId="2" fillId="0" borderId="9" xfId="0" applyNumberFormat="1" applyFont="1" applyBorder="1"/>
    <xf numFmtId="0" fontId="0" fillId="0" borderId="4" xfId="0" applyBorder="1"/>
    <xf numFmtId="0" fontId="2" fillId="0" borderId="1" xfId="0" applyFont="1" applyBorder="1" applyAlignment="1">
      <alignment horizontal="right"/>
    </xf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10" xfId="0" applyFont="1" applyFill="1" applyBorder="1" applyAlignment="1">
      <alignment horizontal="left" indent="1"/>
    </xf>
    <xf numFmtId="164" fontId="2" fillId="0" borderId="9" xfId="0" applyNumberFormat="1" applyFont="1" applyBorder="1"/>
    <xf numFmtId="0" fontId="2" fillId="0" borderId="5" xfId="0" applyFont="1" applyBorder="1" applyAlignment="1">
      <alignment horizontal="right"/>
    </xf>
    <xf numFmtId="9" fontId="0" fillId="0" borderId="1" xfId="1" applyNumberFormat="1" applyFont="1" applyBorder="1"/>
    <xf numFmtId="9" fontId="0" fillId="0" borderId="2" xfId="1" applyNumberFormat="1" applyFont="1" applyBorder="1"/>
    <xf numFmtId="3" fontId="0" fillId="2" borderId="0" xfId="0" applyNumberFormat="1" applyFill="1"/>
    <xf numFmtId="8" fontId="4" fillId="2" borderId="0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9" fontId="4" fillId="2" borderId="0" xfId="0" applyNumberFormat="1" applyFont="1" applyFill="1" applyBorder="1" applyAlignment="1">
      <alignment horizontal="right"/>
    </xf>
    <xf numFmtId="3" fontId="4" fillId="2" borderId="0" xfId="0" applyNumberFormat="1" applyFont="1" applyFill="1" applyBorder="1" applyAlignment="1">
      <alignment horizontal="right"/>
    </xf>
    <xf numFmtId="6" fontId="4" fillId="2" borderId="0" xfId="0" applyNumberFormat="1" applyFont="1" applyFill="1" applyBorder="1" applyAlignment="1">
      <alignment horizontal="right"/>
    </xf>
    <xf numFmtId="164" fontId="0" fillId="2" borderId="5" xfId="1" applyNumberFormat="1" applyFont="1" applyFill="1" applyBorder="1"/>
    <xf numFmtId="164" fontId="0" fillId="2" borderId="7" xfId="1" applyNumberFormat="1" applyFont="1" applyFill="1" applyBorder="1"/>
    <xf numFmtId="3" fontId="0" fillId="2" borderId="7" xfId="0" applyNumberFormat="1" applyFill="1" applyBorder="1"/>
    <xf numFmtId="164" fontId="0" fillId="2" borderId="12" xfId="1" applyNumberFormat="1" applyFont="1" applyFill="1" applyBorder="1"/>
    <xf numFmtId="0" fontId="8" fillId="0" borderId="0" xfId="2"/>
    <xf numFmtId="0" fontId="3" fillId="0" borderId="2" xfId="0" applyFont="1" applyBorder="1"/>
    <xf numFmtId="0" fontId="5" fillId="0" borderId="2" xfId="0" applyFont="1" applyBorder="1" applyAlignment="1">
      <alignment wrapText="1"/>
    </xf>
    <xf numFmtId="0" fontId="3" fillId="0" borderId="2" xfId="0" applyFont="1" applyBorder="1" applyAlignment="1">
      <alignment horizontal="left" readingOrder="1"/>
    </xf>
    <xf numFmtId="0" fontId="14" fillId="0" borderId="0" xfId="0" applyFont="1"/>
    <xf numFmtId="0" fontId="15" fillId="0" borderId="0" xfId="0" applyFont="1"/>
    <xf numFmtId="0" fontId="4" fillId="0" borderId="0" xfId="0" applyFont="1" applyBorder="1" applyAlignment="1">
      <alignment horizontal="left" vertical="top" readingOrder="1"/>
    </xf>
    <xf numFmtId="0" fontId="3" fillId="0" borderId="2" xfId="0" applyFont="1" applyBorder="1" applyAlignment="1">
      <alignment horizontal="left" readingOrder="1"/>
    </xf>
    <xf numFmtId="0" fontId="9" fillId="0" borderId="0" xfId="0" applyFont="1" applyBorder="1" applyAlignment="1">
      <alignment horizontal="left" readingOrder="1"/>
    </xf>
    <xf numFmtId="0" fontId="4" fillId="0" borderId="0" xfId="0" applyFont="1" applyBorder="1" applyAlignment="1">
      <alignment horizontal="left" vertical="top" wrapText="1" readingOrder="1"/>
    </xf>
    <xf numFmtId="0" fontId="4" fillId="0" borderId="0" xfId="0" applyFont="1" applyBorder="1" applyAlignment="1">
      <alignment horizontal="left" readingOrder="1"/>
    </xf>
    <xf numFmtId="0" fontId="4" fillId="0" borderId="0" xfId="0" applyFont="1" applyBorder="1" applyAlignment="1">
      <alignment horizontal="left" wrapText="1" readingOrder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187772</xdr:colOff>
      <xdr:row>42</xdr:row>
      <xdr:rowOff>189748</xdr:rowOff>
    </xdr:from>
    <xdr:to>
      <xdr:col>6</xdr:col>
      <xdr:colOff>241042</xdr:colOff>
      <xdr:row>61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57" t="40692" r="41833" b="29654"/>
        <a:stretch/>
      </xdr:blipFill>
      <xdr:spPr bwMode="auto">
        <a:xfrm>
          <a:off x="187772" y="3999748"/>
          <a:ext cx="9197270" cy="34297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stark@ourcrow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url?q=http://vcmethod.com&amp;usd=2&amp;usg=ALhdy2_PucOhWRkjbbnUxWqKOdtVxZ_N4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url?q=http://vcmethod.com&amp;usd=2&amp;usg=ALhdy2_PucOhWRkjbbnUxWqKOdtVxZ_N4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pages.stern.nyu.edu/~adamodar/New_Home_Page/datafile/psdata.html" TargetMode="External"/><Relationship Id="rId2" Type="http://schemas.openxmlformats.org/officeDocument/2006/relationships/hyperlink" Target="http://pages.stern.nyu.edu/~adamodar/New_Home_Page/datafile/vebitda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ycon.com/valuation.php" TargetMode="External"/><Relationship Id="rId2" Type="http://schemas.openxmlformats.org/officeDocument/2006/relationships/hyperlink" Target="http://www.angelcapitalassociation.org/data/Documents/Resources/AngelCapitalEducation/ACEF_-_Valuing_Pre-revenue_Companies.pdf" TargetMode="External"/><Relationship Id="rId3" Type="http://schemas.openxmlformats.org/officeDocument/2006/relationships/hyperlink" Target="http://www.slideshare.net/gregoryphipps33/valuing-early-stage-knowledge-based-companies-nov-22-2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0"/>
  <sheetViews>
    <sheetView showGridLines="0" tabSelected="1" view="pageBreakPreview" zoomScale="60" workbookViewId="0">
      <selection activeCell="D13" sqref="D13"/>
    </sheetView>
  </sheetViews>
  <sheetFormatPr baseColWidth="10" defaultColWidth="8.83203125" defaultRowHeight="14" x14ac:dyDescent="0"/>
  <sheetData>
    <row r="4" spans="2:12" ht="28">
      <c r="B4" s="76" t="s">
        <v>118</v>
      </c>
    </row>
    <row r="7" spans="2:12" ht="16">
      <c r="F7" s="77" t="s">
        <v>119</v>
      </c>
    </row>
    <row r="10" spans="2:12">
      <c r="B10" t="s">
        <v>120</v>
      </c>
      <c r="L10" s="72" t="s">
        <v>121</v>
      </c>
    </row>
  </sheetData>
  <hyperlinks>
    <hyperlink ref="L10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8"/>
  <sheetViews>
    <sheetView showGridLines="0" view="pageBreakPreview" zoomScale="80" zoomScaleSheetLayoutView="80" workbookViewId="0">
      <selection activeCell="B3" sqref="B3:C3"/>
    </sheetView>
  </sheetViews>
  <sheetFormatPr baseColWidth="10" defaultColWidth="8.83203125" defaultRowHeight="14" x14ac:dyDescent="0"/>
  <cols>
    <col min="2" max="2" width="9" bestFit="1" customWidth="1"/>
    <col min="3" max="3" width="31.33203125" bestFit="1" customWidth="1"/>
    <col min="4" max="4" width="4.83203125" bestFit="1" customWidth="1"/>
    <col min="5" max="5" width="18.6640625" bestFit="1" customWidth="1"/>
    <col min="6" max="6" width="16.83203125" bestFit="1" customWidth="1"/>
    <col min="7" max="7" width="5.5" bestFit="1" customWidth="1"/>
  </cols>
  <sheetData>
    <row r="3" spans="2:7">
      <c r="B3" s="79" t="s">
        <v>0</v>
      </c>
      <c r="C3" s="79"/>
      <c r="D3" s="73"/>
      <c r="E3" s="73"/>
      <c r="F3" s="2" t="s">
        <v>1</v>
      </c>
      <c r="G3" s="3"/>
    </row>
    <row r="4" spans="2:7">
      <c r="B4" s="4"/>
      <c r="C4" s="5"/>
      <c r="D4" s="5"/>
      <c r="E4" s="5"/>
      <c r="F4" s="5"/>
      <c r="G4" s="5"/>
    </row>
    <row r="5" spans="2:7">
      <c r="B5" s="80" t="s">
        <v>3</v>
      </c>
      <c r="C5" s="80"/>
      <c r="D5" s="80"/>
      <c r="E5" s="80"/>
      <c r="F5" s="80"/>
      <c r="G5" s="6"/>
    </row>
    <row r="6" spans="2:7">
      <c r="B6" s="1"/>
      <c r="C6" s="6"/>
      <c r="D6" s="6"/>
      <c r="E6" s="6"/>
      <c r="F6" s="6"/>
      <c r="G6" s="6"/>
    </row>
    <row r="7" spans="2:7">
      <c r="B7" s="4"/>
      <c r="C7" s="7" t="s">
        <v>4</v>
      </c>
      <c r="D7" s="8">
        <v>1</v>
      </c>
      <c r="E7" s="63">
        <f>2500000</f>
        <v>2500000</v>
      </c>
      <c r="F7" s="7" t="s">
        <v>5</v>
      </c>
      <c r="G7" s="6"/>
    </row>
    <row r="8" spans="2:7">
      <c r="B8" s="4"/>
      <c r="C8" s="7" t="s">
        <v>6</v>
      </c>
      <c r="D8" s="8">
        <v>2</v>
      </c>
      <c r="E8" s="64">
        <v>5</v>
      </c>
      <c r="F8" s="7" t="s">
        <v>5</v>
      </c>
      <c r="G8" s="6"/>
    </row>
    <row r="9" spans="2:7">
      <c r="B9" s="4"/>
      <c r="C9" s="7" t="s">
        <v>7</v>
      </c>
      <c r="D9" s="8">
        <v>3</v>
      </c>
      <c r="E9" s="64">
        <v>15</v>
      </c>
      <c r="F9" s="6"/>
      <c r="G9" s="6"/>
    </row>
    <row r="10" spans="2:7">
      <c r="B10" s="4"/>
      <c r="C10" s="7" t="s">
        <v>8</v>
      </c>
      <c r="D10" s="8">
        <v>4</v>
      </c>
      <c r="E10" s="65">
        <v>0.5</v>
      </c>
      <c r="F10" s="6"/>
      <c r="G10" s="9"/>
    </row>
    <row r="11" spans="2:7">
      <c r="B11" s="4"/>
      <c r="C11" s="10" t="s">
        <v>9</v>
      </c>
      <c r="D11" s="8">
        <v>5</v>
      </c>
      <c r="E11" s="11">
        <f>(E7*E9)/((1+E10)^E8)</f>
        <v>4938271.6049382715</v>
      </c>
      <c r="F11" s="6"/>
      <c r="G11" s="9"/>
    </row>
    <row r="12" spans="2:7">
      <c r="B12" s="4"/>
      <c r="C12" s="1"/>
      <c r="D12" s="1"/>
      <c r="E12" s="12"/>
      <c r="F12" s="6"/>
      <c r="G12" s="9"/>
    </row>
    <row r="13" spans="2:7">
      <c r="B13" s="80" t="s">
        <v>10</v>
      </c>
      <c r="C13" s="80"/>
      <c r="D13" s="80"/>
      <c r="E13" s="80"/>
      <c r="F13" s="80"/>
      <c r="G13" s="9"/>
    </row>
    <row r="14" spans="2:7">
      <c r="B14" s="4"/>
      <c r="C14" s="6"/>
      <c r="D14" s="6"/>
      <c r="E14" s="12"/>
      <c r="F14" s="6"/>
      <c r="G14" s="6"/>
    </row>
    <row r="15" spans="2:7">
      <c r="B15" s="4"/>
      <c r="C15" s="7" t="s">
        <v>11</v>
      </c>
      <c r="D15" s="8">
        <v>6</v>
      </c>
      <c r="E15" s="63">
        <v>1000000</v>
      </c>
      <c r="F15" s="6"/>
      <c r="G15" s="9"/>
    </row>
    <row r="16" spans="2:7">
      <c r="B16" s="4"/>
      <c r="C16" s="10" t="s">
        <v>12</v>
      </c>
      <c r="D16" s="8">
        <v>7</v>
      </c>
      <c r="E16" s="13">
        <f>E15/E11</f>
        <v>0.20250000000000001</v>
      </c>
      <c r="F16" s="6"/>
      <c r="G16" s="9"/>
    </row>
    <row r="17" spans="2:7">
      <c r="B17" s="4"/>
      <c r="C17" s="1"/>
      <c r="D17" s="8"/>
      <c r="E17" s="12"/>
      <c r="F17" s="6"/>
      <c r="G17" s="9"/>
    </row>
    <row r="18" spans="2:7">
      <c r="B18" s="4"/>
      <c r="C18" s="7" t="s">
        <v>13</v>
      </c>
      <c r="D18" s="8">
        <v>8</v>
      </c>
      <c r="E18" s="66">
        <v>1000000</v>
      </c>
      <c r="F18" s="7" t="s">
        <v>14</v>
      </c>
      <c r="G18" s="9"/>
    </row>
    <row r="19" spans="2:7">
      <c r="B19" s="4"/>
      <c r="C19" s="7" t="s">
        <v>15</v>
      </c>
      <c r="D19" s="8">
        <v>9</v>
      </c>
      <c r="E19" s="14">
        <f>E18/(1-E16)</f>
        <v>1253918.4952978056</v>
      </c>
      <c r="F19" s="7" t="s">
        <v>16</v>
      </c>
      <c r="G19" s="9"/>
    </row>
    <row r="20" spans="2:7">
      <c r="B20" s="4"/>
      <c r="C20" s="7" t="s">
        <v>17</v>
      </c>
      <c r="D20" s="8">
        <v>10</v>
      </c>
      <c r="E20" s="14">
        <f>E19-E18</f>
        <v>253918.49529780564</v>
      </c>
      <c r="F20" s="6"/>
      <c r="G20" s="9"/>
    </row>
    <row r="21" spans="2:7">
      <c r="B21" s="4"/>
      <c r="C21" s="10" t="s">
        <v>18</v>
      </c>
      <c r="D21" s="8">
        <v>11</v>
      </c>
      <c r="E21" s="11">
        <f>E15/E20</f>
        <v>3.9382716049382718</v>
      </c>
      <c r="F21" s="6"/>
      <c r="G21" s="15"/>
    </row>
    <row r="22" spans="2:7">
      <c r="B22" s="4"/>
      <c r="C22" s="1"/>
      <c r="D22" s="8"/>
      <c r="E22" s="12"/>
      <c r="F22" s="6"/>
      <c r="G22" s="15"/>
    </row>
    <row r="23" spans="2:7">
      <c r="B23" s="4"/>
      <c r="C23" s="7" t="s">
        <v>19</v>
      </c>
      <c r="D23" s="8">
        <v>12</v>
      </c>
      <c r="E23" s="16">
        <f>E21*E18</f>
        <v>3938271.6049382719</v>
      </c>
      <c r="F23" s="6"/>
      <c r="G23" s="15"/>
    </row>
    <row r="24" spans="2:7">
      <c r="B24" s="4"/>
      <c r="C24" s="7" t="s">
        <v>20</v>
      </c>
      <c r="D24" s="8">
        <v>13</v>
      </c>
      <c r="E24" s="16">
        <f>E19*E21</f>
        <v>4938271.6049382715</v>
      </c>
      <c r="F24" s="6"/>
      <c r="G24" s="15"/>
    </row>
    <row r="25" spans="2:7">
      <c r="B25" s="4"/>
      <c r="C25" s="1"/>
      <c r="D25" s="8"/>
      <c r="E25" s="12"/>
      <c r="F25" s="6"/>
      <c r="G25" s="15"/>
    </row>
    <row r="26" spans="2:7">
      <c r="B26" s="4"/>
      <c r="C26" s="17" t="s">
        <v>21</v>
      </c>
      <c r="D26" s="6"/>
      <c r="E26" s="6"/>
      <c r="F26" s="6"/>
      <c r="G26" s="6"/>
    </row>
    <row r="27" spans="2:7">
      <c r="B27" s="4"/>
      <c r="C27" s="22" t="s">
        <v>33</v>
      </c>
      <c r="D27" s="6"/>
      <c r="E27" s="6"/>
      <c r="F27" s="6"/>
      <c r="G27" s="6"/>
    </row>
    <row r="28" spans="2:7">
      <c r="B28" s="18">
        <v>1</v>
      </c>
      <c r="C28" s="19" t="s">
        <v>22</v>
      </c>
      <c r="D28" s="6"/>
      <c r="E28" s="6"/>
      <c r="F28" s="6"/>
      <c r="G28" s="6"/>
    </row>
    <row r="29" spans="2:7">
      <c r="B29" s="18">
        <v>2</v>
      </c>
      <c r="C29" s="19" t="s">
        <v>23</v>
      </c>
      <c r="D29" s="20"/>
      <c r="E29" s="20"/>
      <c r="F29" s="20"/>
      <c r="G29" s="20"/>
    </row>
    <row r="30" spans="2:7" ht="89.25" customHeight="1">
      <c r="B30" s="18">
        <v>3</v>
      </c>
      <c r="C30" s="81" t="s">
        <v>24</v>
      </c>
      <c r="D30" s="81"/>
      <c r="E30" s="81"/>
      <c r="F30" s="81"/>
      <c r="G30" s="81"/>
    </row>
    <row r="31" spans="2:7" ht="63.75" customHeight="1">
      <c r="B31" s="18">
        <v>4</v>
      </c>
      <c r="C31" s="81" t="s">
        <v>25</v>
      </c>
      <c r="D31" s="81"/>
      <c r="E31" s="81"/>
      <c r="F31" s="81"/>
      <c r="G31" s="81"/>
    </row>
    <row r="32" spans="2:7" ht="140.25" customHeight="1">
      <c r="B32" s="18">
        <v>5</v>
      </c>
      <c r="C32" s="81" t="s">
        <v>26</v>
      </c>
      <c r="D32" s="81"/>
      <c r="E32" s="81"/>
      <c r="F32" s="81"/>
      <c r="G32" s="81"/>
    </row>
    <row r="33" spans="2:7">
      <c r="B33" s="18">
        <v>6</v>
      </c>
      <c r="C33" s="78" t="s">
        <v>27</v>
      </c>
      <c r="D33" s="78"/>
      <c r="E33" s="78"/>
      <c r="F33" s="78"/>
      <c r="G33" s="78"/>
    </row>
    <row r="34" spans="2:7">
      <c r="B34" s="18">
        <v>7</v>
      </c>
      <c r="C34" s="78" t="s">
        <v>28</v>
      </c>
      <c r="D34" s="78"/>
      <c r="E34" s="78"/>
      <c r="F34" s="78"/>
      <c r="G34" s="78"/>
    </row>
    <row r="35" spans="2:7" ht="102" customHeight="1">
      <c r="B35" s="18">
        <v>8</v>
      </c>
      <c r="C35" s="81" t="s">
        <v>29</v>
      </c>
      <c r="D35" s="81"/>
      <c r="E35" s="81"/>
      <c r="F35" s="81"/>
      <c r="G35" s="81"/>
    </row>
    <row r="36" spans="2:7" ht="38.25" customHeight="1">
      <c r="B36" s="21">
        <v>41893</v>
      </c>
      <c r="C36" s="81" t="s">
        <v>30</v>
      </c>
      <c r="D36" s="81"/>
      <c r="E36" s="81"/>
      <c r="F36" s="81"/>
      <c r="G36" s="81"/>
    </row>
    <row r="37" spans="2:7">
      <c r="B37" s="18">
        <v>12</v>
      </c>
      <c r="C37" s="78" t="s">
        <v>31</v>
      </c>
      <c r="D37" s="78"/>
      <c r="E37" s="78"/>
      <c r="F37" s="78"/>
      <c r="G37" s="78"/>
    </row>
    <row r="38" spans="2:7">
      <c r="B38" s="18">
        <v>13</v>
      </c>
      <c r="C38" s="78" t="s">
        <v>32</v>
      </c>
      <c r="D38" s="78"/>
      <c r="E38" s="78"/>
      <c r="F38" s="78"/>
      <c r="G38" s="78"/>
    </row>
  </sheetData>
  <mergeCells count="12">
    <mergeCell ref="C38:G38"/>
    <mergeCell ref="B3:C3"/>
    <mergeCell ref="B5:F5"/>
    <mergeCell ref="B13:F13"/>
    <mergeCell ref="C30:G30"/>
    <mergeCell ref="C31:G31"/>
    <mergeCell ref="C32:G32"/>
    <mergeCell ref="C33:G33"/>
    <mergeCell ref="C34:G34"/>
    <mergeCell ref="C35:G35"/>
    <mergeCell ref="C36:G36"/>
    <mergeCell ref="C37:G37"/>
  </mergeCells>
  <hyperlinks>
    <hyperlink ref="F3" r:id="rId1" display="https://www.google.com/url?q=http://vcmethod.com&amp;usd=2&amp;usg=ALhdy2_PucOhWRkjbbnUxWqKOdtVxZ_N4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3"/>
  <sheetViews>
    <sheetView showGridLines="0" view="pageBreakPreview" zoomScale="80" zoomScaleSheetLayoutView="80" workbookViewId="0">
      <selection activeCell="B3" sqref="B3"/>
    </sheetView>
  </sheetViews>
  <sheetFormatPr baseColWidth="10" defaultColWidth="8.83203125" defaultRowHeight="14" x14ac:dyDescent="0"/>
  <cols>
    <col min="2" max="2" width="57.6640625" bestFit="1" customWidth="1"/>
    <col min="3" max="3" width="4.83203125" bestFit="1" customWidth="1"/>
    <col min="5" max="5" width="14.83203125" bestFit="1" customWidth="1"/>
    <col min="6" max="6" width="13.6640625" bestFit="1" customWidth="1"/>
    <col min="7" max="9" width="14.1640625" bestFit="1" customWidth="1"/>
    <col min="10" max="10" width="14" bestFit="1" customWidth="1"/>
  </cols>
  <sheetData>
    <row r="3" spans="2:10">
      <c r="B3" s="75" t="s">
        <v>34</v>
      </c>
      <c r="C3" s="74"/>
      <c r="D3" s="74"/>
      <c r="E3" s="74"/>
      <c r="F3" s="74"/>
      <c r="G3" s="4"/>
      <c r="H3" s="4"/>
      <c r="I3" s="23" t="s">
        <v>2</v>
      </c>
      <c r="J3" s="4"/>
    </row>
    <row r="4" spans="2:10">
      <c r="B4" s="24" t="s">
        <v>1</v>
      </c>
      <c r="C4" s="6"/>
      <c r="D4" s="6"/>
      <c r="E4" s="6"/>
      <c r="F4" s="6"/>
      <c r="G4" s="6"/>
      <c r="H4" s="6"/>
      <c r="I4" s="6"/>
      <c r="J4" s="6"/>
    </row>
    <row r="5" spans="2:10">
      <c r="B5" s="4"/>
      <c r="C5" s="6"/>
      <c r="D5" s="6"/>
      <c r="E5" s="6"/>
      <c r="F5" s="6"/>
      <c r="G5" s="6"/>
      <c r="H5" s="6"/>
      <c r="I5" s="6"/>
      <c r="J5" s="6"/>
    </row>
    <row r="6" spans="2:10">
      <c r="B6" s="10" t="s">
        <v>35</v>
      </c>
      <c r="C6" s="6"/>
      <c r="D6" s="6"/>
      <c r="E6" s="25" t="s">
        <v>36</v>
      </c>
      <c r="F6" s="25" t="s">
        <v>37</v>
      </c>
      <c r="G6" s="25" t="s">
        <v>38</v>
      </c>
      <c r="H6" s="25" t="s">
        <v>39</v>
      </c>
      <c r="I6" s="25" t="s">
        <v>40</v>
      </c>
      <c r="J6" s="25" t="s">
        <v>41</v>
      </c>
    </row>
    <row r="7" spans="2:10">
      <c r="B7" s="7" t="s">
        <v>42</v>
      </c>
      <c r="C7" s="8">
        <v>1</v>
      </c>
      <c r="D7" s="26" t="s">
        <v>43</v>
      </c>
      <c r="E7" s="67">
        <v>25000000</v>
      </c>
      <c r="F7" s="67">
        <v>22500000</v>
      </c>
      <c r="G7" s="67">
        <v>25000000</v>
      </c>
      <c r="H7" s="67">
        <v>25000000</v>
      </c>
      <c r="I7" s="67">
        <v>25000000</v>
      </c>
      <c r="J7" s="67">
        <v>25000000</v>
      </c>
    </row>
    <row r="8" spans="2:10">
      <c r="B8" s="7" t="s">
        <v>44</v>
      </c>
      <c r="C8" s="8">
        <v>2</v>
      </c>
      <c r="D8" s="26" t="s">
        <v>45</v>
      </c>
      <c r="E8" s="64">
        <v>4</v>
      </c>
      <c r="F8" s="64">
        <v>4</v>
      </c>
      <c r="G8" s="64">
        <v>4.4000000000000004</v>
      </c>
      <c r="H8" s="64">
        <v>4</v>
      </c>
      <c r="I8" s="64">
        <v>4</v>
      </c>
      <c r="J8" s="64">
        <v>4</v>
      </c>
    </row>
    <row r="9" spans="2:10">
      <c r="B9" s="7" t="s">
        <v>46</v>
      </c>
      <c r="C9" s="8">
        <v>3</v>
      </c>
      <c r="D9" s="26" t="s">
        <v>47</v>
      </c>
      <c r="E9" s="65">
        <v>0.5</v>
      </c>
      <c r="F9" s="65">
        <v>0.5</v>
      </c>
      <c r="G9" s="65">
        <v>0.5</v>
      </c>
      <c r="H9" s="65">
        <v>0.6</v>
      </c>
      <c r="I9" s="65">
        <v>0.5</v>
      </c>
      <c r="J9" s="65">
        <v>0.5</v>
      </c>
    </row>
    <row r="10" spans="2:10">
      <c r="B10" s="7" t="s">
        <v>48</v>
      </c>
      <c r="C10" s="8">
        <v>4</v>
      </c>
      <c r="D10" s="26" t="s">
        <v>49</v>
      </c>
      <c r="E10" s="67">
        <v>3000000</v>
      </c>
      <c r="F10" s="67">
        <v>3000000</v>
      </c>
      <c r="G10" s="67">
        <v>3000000</v>
      </c>
      <c r="H10" s="67">
        <v>3000000</v>
      </c>
      <c r="I10" s="67">
        <v>3300000</v>
      </c>
      <c r="J10" s="67">
        <v>3000000</v>
      </c>
    </row>
    <row r="11" spans="2:10">
      <c r="B11" s="7" t="s">
        <v>50</v>
      </c>
      <c r="C11" s="8">
        <v>5</v>
      </c>
      <c r="D11" s="26" t="s">
        <v>51</v>
      </c>
      <c r="E11" s="66">
        <v>1000000</v>
      </c>
      <c r="F11" s="66">
        <v>1000000</v>
      </c>
      <c r="G11" s="66">
        <v>1000000</v>
      </c>
      <c r="H11" s="66">
        <v>1000000</v>
      </c>
      <c r="I11" s="66">
        <v>1000000</v>
      </c>
      <c r="J11" s="66">
        <v>2000000</v>
      </c>
    </row>
    <row r="12" spans="2:10">
      <c r="B12" s="7" t="s">
        <v>52</v>
      </c>
      <c r="C12" s="8">
        <v>6</v>
      </c>
      <c r="D12" s="26" t="s">
        <v>53</v>
      </c>
      <c r="E12" s="27">
        <v>4938272</v>
      </c>
      <c r="F12" s="27">
        <v>4444444</v>
      </c>
      <c r="G12" s="27">
        <v>4198928</v>
      </c>
      <c r="H12" s="27">
        <v>3814697</v>
      </c>
      <c r="I12" s="27">
        <v>4938272</v>
      </c>
      <c r="J12" s="27">
        <v>4938272</v>
      </c>
    </row>
    <row r="13" spans="2:10">
      <c r="B13" s="7" t="s">
        <v>54</v>
      </c>
      <c r="C13" s="8">
        <v>7</v>
      </c>
      <c r="D13" s="26" t="s">
        <v>55</v>
      </c>
      <c r="E13" s="27">
        <v>1938272</v>
      </c>
      <c r="F13" s="27">
        <v>1444444</v>
      </c>
      <c r="G13" s="27">
        <v>1198928</v>
      </c>
      <c r="H13" s="27">
        <v>814697</v>
      </c>
      <c r="I13" s="27">
        <v>1638272</v>
      </c>
      <c r="J13" s="27">
        <v>1938272</v>
      </c>
    </row>
    <row r="14" spans="2:10">
      <c r="B14" s="7" t="s">
        <v>56</v>
      </c>
      <c r="C14" s="8">
        <v>8</v>
      </c>
      <c r="D14" s="26" t="s">
        <v>57</v>
      </c>
      <c r="E14" s="28">
        <v>0.60750000000000004</v>
      </c>
      <c r="F14" s="28">
        <v>0.67500000000000004</v>
      </c>
      <c r="G14" s="28">
        <v>0.71450000000000002</v>
      </c>
      <c r="H14" s="28">
        <v>0.78639999999999999</v>
      </c>
      <c r="I14" s="28">
        <v>0.66830000000000001</v>
      </c>
      <c r="J14" s="28">
        <v>0.60750000000000004</v>
      </c>
    </row>
    <row r="15" spans="2:10">
      <c r="B15" s="7" t="s">
        <v>58</v>
      </c>
      <c r="C15" s="6"/>
      <c r="D15" s="26" t="s">
        <v>59</v>
      </c>
      <c r="E15" s="28">
        <v>0.39250000000000002</v>
      </c>
      <c r="F15" s="28">
        <v>0.32500000000000001</v>
      </c>
      <c r="G15" s="28">
        <v>0.28549999999999998</v>
      </c>
      <c r="H15" s="28">
        <v>0.21360000000000001</v>
      </c>
      <c r="I15" s="28">
        <v>0.33179999999999998</v>
      </c>
      <c r="J15" s="28">
        <v>0.39250000000000002</v>
      </c>
    </row>
    <row r="16" spans="2:10">
      <c r="B16" s="7" t="s">
        <v>60</v>
      </c>
      <c r="C16" s="8">
        <v>9</v>
      </c>
      <c r="D16" s="26" t="s">
        <v>61</v>
      </c>
      <c r="E16" s="14">
        <v>1547771</v>
      </c>
      <c r="F16" s="14">
        <v>2076923</v>
      </c>
      <c r="G16" s="14">
        <v>2502235</v>
      </c>
      <c r="H16" s="14">
        <v>3682349</v>
      </c>
      <c r="I16" s="14">
        <v>2014318</v>
      </c>
      <c r="J16" s="14">
        <v>3095541</v>
      </c>
    </row>
    <row r="17" spans="2:10">
      <c r="B17" s="7" t="s">
        <v>62</v>
      </c>
      <c r="C17" s="8">
        <v>10</v>
      </c>
      <c r="D17" s="26" t="s">
        <v>63</v>
      </c>
      <c r="E17" s="16">
        <v>1.94</v>
      </c>
      <c r="F17" s="16">
        <v>1.44</v>
      </c>
      <c r="G17" s="16">
        <v>1.2</v>
      </c>
      <c r="H17" s="16">
        <v>0.81</v>
      </c>
      <c r="I17" s="16">
        <v>1.64</v>
      </c>
      <c r="J17" s="16">
        <v>0.97</v>
      </c>
    </row>
    <row r="18" spans="2:10">
      <c r="B18" s="7" t="s">
        <v>64</v>
      </c>
      <c r="C18" s="6"/>
      <c r="D18" s="6"/>
      <c r="E18" s="27">
        <v>15187500</v>
      </c>
      <c r="F18" s="27">
        <v>15187500</v>
      </c>
      <c r="G18" s="27">
        <v>17861700</v>
      </c>
      <c r="H18" s="27">
        <v>19660800</v>
      </c>
      <c r="I18" s="27">
        <v>16706250</v>
      </c>
      <c r="J18" s="27">
        <v>15187500</v>
      </c>
    </row>
    <row r="19" spans="2:10">
      <c r="B19" s="7" t="s">
        <v>65</v>
      </c>
      <c r="C19" s="6"/>
      <c r="D19" s="6"/>
      <c r="E19" s="27">
        <v>9812500</v>
      </c>
      <c r="F19" s="27">
        <v>7312500</v>
      </c>
      <c r="G19" s="27">
        <v>7138300</v>
      </c>
      <c r="H19" s="27">
        <v>5339200</v>
      </c>
      <c r="I19" s="27">
        <v>8293750</v>
      </c>
      <c r="J19" s="27">
        <v>9812500</v>
      </c>
    </row>
    <row r="20" spans="2:10">
      <c r="B20" s="7" t="s">
        <v>66</v>
      </c>
      <c r="C20" s="6"/>
      <c r="D20" s="6"/>
      <c r="E20" s="27">
        <v>3000000</v>
      </c>
      <c r="F20" s="27">
        <v>3000000</v>
      </c>
      <c r="G20" s="27">
        <v>3000000</v>
      </c>
      <c r="H20" s="27">
        <v>3000000</v>
      </c>
      <c r="I20" s="27">
        <v>3300000</v>
      </c>
      <c r="J20" s="27">
        <v>3000000</v>
      </c>
    </row>
    <row r="21" spans="2:10">
      <c r="B21" s="7" t="s">
        <v>67</v>
      </c>
      <c r="C21" s="6"/>
      <c r="D21" s="6"/>
      <c r="E21" s="27">
        <v>1938272</v>
      </c>
      <c r="F21" s="27">
        <v>1444444</v>
      </c>
      <c r="G21" s="27">
        <v>1198928</v>
      </c>
      <c r="H21" s="27">
        <v>814697</v>
      </c>
      <c r="I21" s="27">
        <v>1638272</v>
      </c>
      <c r="J21" s="27">
        <v>1938272</v>
      </c>
    </row>
    <row r="22" spans="2:10">
      <c r="B22" s="4"/>
      <c r="C22" s="6"/>
      <c r="D22" s="6"/>
      <c r="E22" s="6"/>
      <c r="F22" s="6"/>
      <c r="G22" s="6"/>
      <c r="H22" s="6"/>
      <c r="I22" s="6"/>
      <c r="J22" s="6"/>
    </row>
    <row r="23" spans="2:10">
      <c r="B23" s="4"/>
      <c r="C23" s="6"/>
      <c r="D23" s="29" t="s">
        <v>21</v>
      </c>
      <c r="E23" s="6"/>
      <c r="F23" s="6"/>
      <c r="G23" s="6"/>
      <c r="H23" s="6"/>
      <c r="I23" s="6"/>
      <c r="J23" s="6"/>
    </row>
    <row r="24" spans="2:10">
      <c r="B24" s="4"/>
      <c r="C24" s="8">
        <v>1</v>
      </c>
      <c r="D24" s="82" t="s">
        <v>68</v>
      </c>
      <c r="E24" s="82"/>
      <c r="F24" s="82"/>
      <c r="G24" s="82"/>
      <c r="H24" s="82"/>
      <c r="I24" s="82"/>
      <c r="J24" s="6"/>
    </row>
    <row r="25" spans="2:10">
      <c r="B25" s="4"/>
      <c r="C25" s="8">
        <v>2</v>
      </c>
      <c r="D25" s="82" t="s">
        <v>69</v>
      </c>
      <c r="E25" s="82"/>
      <c r="F25" s="82"/>
      <c r="G25" s="82"/>
      <c r="H25" s="82"/>
      <c r="I25" s="82"/>
      <c r="J25" s="6"/>
    </row>
    <row r="26" spans="2:10">
      <c r="B26" s="4"/>
      <c r="C26" s="8">
        <v>3</v>
      </c>
      <c r="D26" s="82" t="s">
        <v>70</v>
      </c>
      <c r="E26" s="82"/>
      <c r="F26" s="82"/>
      <c r="G26" s="82"/>
      <c r="H26" s="82"/>
      <c r="I26" s="82"/>
      <c r="J26" s="6"/>
    </row>
    <row r="27" spans="2:10">
      <c r="B27" s="4"/>
      <c r="C27" s="8">
        <v>4</v>
      </c>
      <c r="D27" s="82" t="s">
        <v>71</v>
      </c>
      <c r="E27" s="82"/>
      <c r="F27" s="82"/>
      <c r="G27" s="82"/>
      <c r="H27" s="82"/>
      <c r="I27" s="82"/>
      <c r="J27" s="6"/>
    </row>
    <row r="28" spans="2:10">
      <c r="B28" s="4"/>
      <c r="C28" s="8">
        <v>5</v>
      </c>
      <c r="D28" s="82" t="s">
        <v>72</v>
      </c>
      <c r="E28" s="82"/>
      <c r="F28" s="82"/>
      <c r="G28" s="82"/>
      <c r="H28" s="82"/>
      <c r="I28" s="82"/>
      <c r="J28" s="6"/>
    </row>
    <row r="29" spans="2:10">
      <c r="B29" s="4"/>
      <c r="C29" s="8">
        <v>6</v>
      </c>
      <c r="D29" s="82" t="s">
        <v>73</v>
      </c>
      <c r="E29" s="82"/>
      <c r="F29" s="82"/>
      <c r="G29" s="82"/>
      <c r="H29" s="82"/>
      <c r="I29" s="82"/>
      <c r="J29" s="6"/>
    </row>
    <row r="30" spans="2:10">
      <c r="B30" s="4"/>
      <c r="C30" s="8">
        <v>7</v>
      </c>
      <c r="D30" s="82" t="s">
        <v>74</v>
      </c>
      <c r="E30" s="82"/>
      <c r="F30" s="82"/>
      <c r="G30" s="82"/>
      <c r="H30" s="82"/>
      <c r="I30" s="82"/>
      <c r="J30" s="6"/>
    </row>
    <row r="31" spans="2:10">
      <c r="B31" s="4"/>
      <c r="C31" s="8">
        <v>8</v>
      </c>
      <c r="D31" s="82" t="s">
        <v>75</v>
      </c>
      <c r="E31" s="82"/>
      <c r="F31" s="82"/>
      <c r="G31" s="82"/>
      <c r="H31" s="82"/>
      <c r="I31" s="82"/>
      <c r="J31" s="6"/>
    </row>
    <row r="32" spans="2:10" ht="38.25" customHeight="1">
      <c r="B32" s="4"/>
      <c r="C32" s="18">
        <v>9</v>
      </c>
      <c r="D32" s="83" t="s">
        <v>76</v>
      </c>
      <c r="E32" s="83"/>
      <c r="F32" s="83"/>
      <c r="G32" s="83"/>
      <c r="H32" s="83"/>
      <c r="I32" s="83"/>
      <c r="J32" s="6"/>
    </row>
    <row r="33" spans="2:10">
      <c r="B33" s="4"/>
      <c r="C33" s="8">
        <v>10</v>
      </c>
      <c r="D33" s="82" t="s">
        <v>77</v>
      </c>
      <c r="E33" s="82"/>
      <c r="F33" s="82"/>
      <c r="G33" s="82"/>
      <c r="H33" s="82"/>
      <c r="I33" s="82"/>
      <c r="J33" s="6"/>
    </row>
  </sheetData>
  <mergeCells count="10">
    <mergeCell ref="D30:I30"/>
    <mergeCell ref="D31:I31"/>
    <mergeCell ref="D32:I32"/>
    <mergeCell ref="D33:I33"/>
    <mergeCell ref="D24:I24"/>
    <mergeCell ref="D25:I25"/>
    <mergeCell ref="D26:I26"/>
    <mergeCell ref="D27:I27"/>
    <mergeCell ref="D28:I28"/>
    <mergeCell ref="D29:I29"/>
  </mergeCells>
  <hyperlinks>
    <hyperlink ref="B4" r:id="rId1" display="https://www.google.com/url?q=http://vcmethod.com&amp;usd=2&amp;usg=ALhdy2_PucOhWRkjbbnUxWqKOdtVxZ_N4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8"/>
  <sheetViews>
    <sheetView showGridLines="0" view="pageBreakPreview" zoomScale="60" workbookViewId="0">
      <selection activeCell="B32" sqref="B32"/>
    </sheetView>
  </sheetViews>
  <sheetFormatPr baseColWidth="10" defaultColWidth="8.83203125" defaultRowHeight="14" x14ac:dyDescent="0"/>
  <cols>
    <col min="3" max="3" width="52.6640625" bestFit="1" customWidth="1"/>
    <col min="4" max="4" width="15.1640625" bestFit="1" customWidth="1"/>
    <col min="5" max="5" width="19.5" bestFit="1" customWidth="1"/>
    <col min="6" max="6" width="15.1640625" bestFit="1" customWidth="1"/>
  </cols>
  <sheetData>
    <row r="2" spans="2:7">
      <c r="B2" s="32" t="s">
        <v>82</v>
      </c>
      <c r="C2" s="33"/>
      <c r="D2" s="33"/>
      <c r="E2" s="33"/>
      <c r="F2" s="33"/>
      <c r="G2" s="46"/>
    </row>
    <row r="5" spans="2:7">
      <c r="C5" s="44" t="s">
        <v>94</v>
      </c>
      <c r="D5" s="47" t="s">
        <v>95</v>
      </c>
    </row>
    <row r="6" spans="2:7">
      <c r="C6" t="s">
        <v>91</v>
      </c>
      <c r="D6" s="62">
        <v>1000000</v>
      </c>
    </row>
    <row r="7" spans="2:7">
      <c r="C7" t="s">
        <v>92</v>
      </c>
      <c r="D7" s="62">
        <v>2000000</v>
      </c>
    </row>
    <row r="8" spans="2:7">
      <c r="C8" t="s">
        <v>93</v>
      </c>
      <c r="D8" s="62">
        <v>5000000</v>
      </c>
    </row>
    <row r="9" spans="2:7">
      <c r="C9" s="45" t="s">
        <v>96</v>
      </c>
      <c r="D9" s="50">
        <f>SUM(D6:D8)/COUNTA(D6:D8)</f>
        <v>2666666.6666666665</v>
      </c>
    </row>
    <row r="13" spans="2:7">
      <c r="C13" s="41" t="s">
        <v>78</v>
      </c>
      <c r="D13" s="39" t="s">
        <v>79</v>
      </c>
      <c r="E13" s="39" t="s">
        <v>80</v>
      </c>
      <c r="F13" s="40" t="s">
        <v>81</v>
      </c>
    </row>
    <row r="14" spans="2:7">
      <c r="C14" s="34" t="s">
        <v>83</v>
      </c>
      <c r="D14" s="35">
        <v>0.3</v>
      </c>
      <c r="E14" s="36">
        <v>1.5</v>
      </c>
      <c r="F14" s="37">
        <f>E14*D14</f>
        <v>0.44999999999999996</v>
      </c>
    </row>
    <row r="15" spans="2:7">
      <c r="C15" s="34" t="s">
        <v>84</v>
      </c>
      <c r="D15" s="36">
        <v>0.25</v>
      </c>
      <c r="E15" s="36">
        <v>1.25</v>
      </c>
      <c r="F15" s="37">
        <f t="shared" ref="F15:F20" si="0">E15*D15</f>
        <v>0.3125</v>
      </c>
    </row>
    <row r="16" spans="2:7">
      <c r="C16" s="34" t="s">
        <v>85</v>
      </c>
      <c r="D16" s="36">
        <v>0.15</v>
      </c>
      <c r="E16" s="36">
        <v>1.25</v>
      </c>
      <c r="F16" s="37">
        <f t="shared" si="0"/>
        <v>0.1875</v>
      </c>
    </row>
    <row r="17" spans="2:6">
      <c r="C17" s="34" t="s">
        <v>86</v>
      </c>
      <c r="D17" s="36">
        <v>0.1</v>
      </c>
      <c r="E17" s="36">
        <v>0.75</v>
      </c>
      <c r="F17" s="37">
        <f t="shared" si="0"/>
        <v>7.5000000000000011E-2</v>
      </c>
    </row>
    <row r="18" spans="2:6">
      <c r="C18" s="34" t="s">
        <v>87</v>
      </c>
      <c r="D18" s="36">
        <v>0.1</v>
      </c>
      <c r="E18" s="36">
        <v>1</v>
      </c>
      <c r="F18" s="37">
        <f t="shared" si="0"/>
        <v>0.1</v>
      </c>
    </row>
    <row r="19" spans="2:6">
      <c r="C19" s="34" t="s">
        <v>88</v>
      </c>
      <c r="D19" s="36">
        <v>0.05</v>
      </c>
      <c r="E19" s="36">
        <v>1</v>
      </c>
      <c r="F19" s="37">
        <f t="shared" si="0"/>
        <v>0.05</v>
      </c>
    </row>
    <row r="20" spans="2:6">
      <c r="C20" s="34" t="s">
        <v>89</v>
      </c>
      <c r="D20" s="36">
        <v>0.05</v>
      </c>
      <c r="E20" s="36">
        <v>1</v>
      </c>
      <c r="F20" s="37">
        <f t="shared" si="0"/>
        <v>0.05</v>
      </c>
    </row>
    <row r="21" spans="2:6">
      <c r="C21" s="42" t="s">
        <v>90</v>
      </c>
      <c r="D21" s="43"/>
      <c r="E21" s="43"/>
      <c r="F21" s="51">
        <f>SUM(F14:F20)</f>
        <v>1.2250000000000001</v>
      </c>
    </row>
    <row r="24" spans="2:6">
      <c r="C24" s="31" t="s">
        <v>97</v>
      </c>
      <c r="D24" s="48">
        <f>F21*D9</f>
        <v>3266666.6666666665</v>
      </c>
      <c r="F24" s="30"/>
    </row>
    <row r="25" spans="2:6">
      <c r="C25" s="31"/>
      <c r="D25" s="49"/>
      <c r="F25" s="30"/>
    </row>
    <row r="26" spans="2:6">
      <c r="C26" s="31"/>
      <c r="D26" s="49"/>
      <c r="F26" s="30"/>
    </row>
    <row r="27" spans="2:6">
      <c r="C27" s="31"/>
      <c r="D27" s="49"/>
      <c r="F27" s="30"/>
    </row>
    <row r="28" spans="2:6">
      <c r="C28" s="31"/>
      <c r="D28" s="49"/>
      <c r="F28" s="30"/>
    </row>
    <row r="29" spans="2:6">
      <c r="C29" s="31"/>
      <c r="D29" s="49"/>
      <c r="F29" s="30"/>
    </row>
    <row r="30" spans="2:6">
      <c r="C30" s="31"/>
      <c r="D30" s="49"/>
      <c r="F30" s="30"/>
    </row>
    <row r="31" spans="2:6">
      <c r="B31" t="s">
        <v>124</v>
      </c>
      <c r="C31" s="31"/>
      <c r="D31" s="49"/>
      <c r="F31" s="30"/>
    </row>
    <row r="32" spans="2:6">
      <c r="C32" s="31"/>
      <c r="D32" s="49"/>
      <c r="F32" s="30"/>
    </row>
    <row r="33" spans="3:6">
      <c r="C33" s="31"/>
      <c r="D33" s="49"/>
      <c r="F33" s="30"/>
    </row>
    <row r="34" spans="3:6">
      <c r="C34" s="31"/>
      <c r="D34" s="49"/>
      <c r="F34" s="30"/>
    </row>
    <row r="35" spans="3:6">
      <c r="C35" s="31"/>
      <c r="D35" s="49"/>
      <c r="F35" s="30"/>
    </row>
    <row r="36" spans="3:6">
      <c r="C36" s="31"/>
      <c r="D36" s="49"/>
      <c r="F36" s="30"/>
    </row>
    <row r="37" spans="3:6">
      <c r="C37" s="31"/>
      <c r="D37" s="49"/>
      <c r="F37" s="30"/>
    </row>
    <row r="38" spans="3:6">
      <c r="C38" s="31"/>
      <c r="D38" s="49"/>
      <c r="F38" s="30"/>
    </row>
    <row r="39" spans="3:6">
      <c r="C39" s="31"/>
      <c r="D39" s="49"/>
      <c r="F39" s="30"/>
    </row>
    <row r="40" spans="3:6">
      <c r="C40" s="31"/>
      <c r="D40" s="49"/>
      <c r="F40" s="30"/>
    </row>
    <row r="41" spans="3:6">
      <c r="C41" s="31"/>
      <c r="D41" s="49"/>
      <c r="F41" s="30"/>
    </row>
    <row r="42" spans="3:6">
      <c r="C42" s="31"/>
      <c r="D42" s="49"/>
      <c r="F42" s="30"/>
    </row>
    <row r="43" spans="3:6">
      <c r="C43" s="31"/>
      <c r="D43" s="49"/>
      <c r="F43" s="30"/>
    </row>
    <row r="44" spans="3:6">
      <c r="C44" s="31"/>
      <c r="D44" s="49"/>
      <c r="F44" s="30"/>
    </row>
    <row r="45" spans="3:6">
      <c r="C45" s="31"/>
      <c r="D45" s="49"/>
      <c r="F45" s="30"/>
    </row>
    <row r="46" spans="3:6">
      <c r="C46" s="31"/>
      <c r="D46" s="49"/>
      <c r="F46" s="30"/>
    </row>
    <row r="47" spans="3:6">
      <c r="C47" s="31"/>
      <c r="D47" s="49"/>
      <c r="F47" s="30"/>
    </row>
    <row r="48" spans="3:6">
      <c r="C48" s="31"/>
      <c r="D48" s="49"/>
      <c r="F48" s="30"/>
    </row>
    <row r="49" spans="3:6">
      <c r="C49" s="31"/>
      <c r="D49" s="49"/>
      <c r="F49" s="30"/>
    </row>
    <row r="50" spans="3:6">
      <c r="C50" s="31"/>
      <c r="D50" s="49"/>
      <c r="F50" s="30"/>
    </row>
    <row r="51" spans="3:6">
      <c r="C51" s="31"/>
      <c r="D51" s="49"/>
      <c r="F51" s="30"/>
    </row>
    <row r="52" spans="3:6">
      <c r="C52" s="31"/>
      <c r="D52" s="49"/>
      <c r="F52" s="30"/>
    </row>
    <row r="53" spans="3:6">
      <c r="C53" s="31"/>
      <c r="D53" s="49"/>
      <c r="F53" s="30"/>
    </row>
    <row r="54" spans="3:6">
      <c r="C54" s="31"/>
      <c r="D54" s="49"/>
      <c r="F54" s="30"/>
    </row>
    <row r="55" spans="3:6">
      <c r="C55" s="31"/>
      <c r="D55" s="49"/>
      <c r="F55" s="30"/>
    </row>
    <row r="56" spans="3:6">
      <c r="C56" s="31"/>
      <c r="D56" s="49"/>
      <c r="F56" s="30"/>
    </row>
    <row r="57" spans="3:6">
      <c r="C57" s="31"/>
      <c r="D57" s="49"/>
      <c r="F57" s="30"/>
    </row>
    <row r="58" spans="3:6">
      <c r="C58" s="31"/>
      <c r="D58" s="49"/>
      <c r="F58" s="3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3"/>
  <sheetViews>
    <sheetView showGridLines="0" view="pageBreakPreview" zoomScale="60" workbookViewId="0">
      <selection activeCell="E9" sqref="E9"/>
    </sheetView>
  </sheetViews>
  <sheetFormatPr baseColWidth="10" defaultColWidth="8.83203125" defaultRowHeight="14" x14ac:dyDescent="0"/>
  <cols>
    <col min="3" max="3" width="69" bestFit="1" customWidth="1"/>
    <col min="4" max="4" width="15.1640625" bestFit="1" customWidth="1"/>
    <col min="5" max="5" width="19.5" bestFit="1" customWidth="1"/>
    <col min="6" max="6" width="15.1640625" bestFit="1" customWidth="1"/>
  </cols>
  <sheetData>
    <row r="2" spans="2:7">
      <c r="B2" s="32" t="s">
        <v>108</v>
      </c>
      <c r="C2" s="33"/>
      <c r="D2" s="33"/>
      <c r="E2" s="33"/>
      <c r="F2" s="33"/>
      <c r="G2" s="46"/>
    </row>
    <row r="5" spans="2:7">
      <c r="C5" s="52"/>
      <c r="D5" s="53" t="s">
        <v>104</v>
      </c>
      <c r="E5" s="59" t="s">
        <v>106</v>
      </c>
    </row>
    <row r="6" spans="2:7">
      <c r="C6" s="54" t="s">
        <v>98</v>
      </c>
      <c r="D6" s="55" t="s">
        <v>95</v>
      </c>
      <c r="E6" s="56" t="s">
        <v>107</v>
      </c>
    </row>
    <row r="7" spans="2:7">
      <c r="C7" s="52" t="s">
        <v>99</v>
      </c>
      <c r="D7" s="60" t="s">
        <v>105</v>
      </c>
      <c r="E7" s="68">
        <v>250000</v>
      </c>
    </row>
    <row r="8" spans="2:7">
      <c r="C8" s="34" t="s">
        <v>100</v>
      </c>
      <c r="D8" s="35" t="s">
        <v>105</v>
      </c>
      <c r="E8" s="69">
        <v>0</v>
      </c>
    </row>
    <row r="9" spans="2:7">
      <c r="C9" s="34" t="s">
        <v>101</v>
      </c>
      <c r="D9" s="35" t="s">
        <v>105</v>
      </c>
      <c r="E9" s="70">
        <v>500000</v>
      </c>
    </row>
    <row r="10" spans="2:7">
      <c r="C10" s="34" t="s">
        <v>102</v>
      </c>
      <c r="D10" s="35" t="s">
        <v>105</v>
      </c>
      <c r="E10" s="70">
        <v>500000</v>
      </c>
    </row>
    <row r="11" spans="2:7">
      <c r="C11" s="38" t="s">
        <v>103</v>
      </c>
      <c r="D11" s="61" t="s">
        <v>105</v>
      </c>
      <c r="E11" s="71">
        <v>0</v>
      </c>
    </row>
    <row r="12" spans="2:7">
      <c r="C12" s="57" t="s">
        <v>90</v>
      </c>
      <c r="D12" s="43"/>
      <c r="E12" s="58">
        <f>SUM(E7:E11)</f>
        <v>1250000</v>
      </c>
    </row>
    <row r="43" spans="3:6">
      <c r="C43" s="31"/>
      <c r="D43" s="49"/>
      <c r="F43" s="30"/>
    </row>
    <row r="44" spans="3:6">
      <c r="C44" s="31"/>
      <c r="D44" s="49"/>
      <c r="F44" s="30"/>
    </row>
    <row r="45" spans="3:6">
      <c r="C45" s="31"/>
      <c r="D45" s="49"/>
      <c r="F45" s="30"/>
    </row>
    <row r="46" spans="3:6">
      <c r="C46" s="31"/>
      <c r="D46" s="49"/>
      <c r="F46" s="30"/>
    </row>
    <row r="47" spans="3:6">
      <c r="C47" s="31"/>
      <c r="D47" s="49"/>
      <c r="F47" s="30"/>
    </row>
    <row r="48" spans="3:6">
      <c r="C48" s="31"/>
      <c r="D48" s="49"/>
      <c r="F48" s="30"/>
    </row>
    <row r="49" spans="3:6">
      <c r="C49" s="31"/>
      <c r="D49" s="49"/>
      <c r="F49" s="30"/>
    </row>
    <row r="50" spans="3:6">
      <c r="C50" s="31"/>
      <c r="D50" s="49"/>
      <c r="F50" s="30"/>
    </row>
    <row r="51" spans="3:6">
      <c r="C51" s="31"/>
      <c r="D51" s="49"/>
      <c r="F51" s="30"/>
    </row>
    <row r="52" spans="3:6">
      <c r="C52" s="31"/>
      <c r="D52" s="49"/>
      <c r="F52" s="30"/>
    </row>
    <row r="53" spans="3:6">
      <c r="C53" s="31"/>
      <c r="D53" s="49"/>
      <c r="F53" s="30"/>
    </row>
    <row r="54" spans="3:6">
      <c r="C54" s="31"/>
      <c r="D54" s="49"/>
      <c r="F54" s="30"/>
    </row>
    <row r="55" spans="3:6">
      <c r="C55" s="31"/>
      <c r="D55" s="49"/>
      <c r="F55" s="30"/>
    </row>
    <row r="56" spans="3:6">
      <c r="C56" s="31"/>
      <c r="D56" s="49"/>
      <c r="F56" s="30"/>
    </row>
    <row r="57" spans="3:6">
      <c r="C57" s="31"/>
      <c r="D57" s="49"/>
      <c r="F57" s="30"/>
    </row>
    <row r="58" spans="3:6">
      <c r="C58" s="31"/>
      <c r="D58" s="49"/>
      <c r="F58" s="30"/>
    </row>
    <row r="59" spans="3:6">
      <c r="C59" s="31"/>
      <c r="D59" s="49"/>
      <c r="F59" s="30"/>
    </row>
    <row r="60" spans="3:6">
      <c r="C60" s="31"/>
      <c r="D60" s="49"/>
      <c r="F60" s="30"/>
    </row>
    <row r="61" spans="3:6">
      <c r="C61" s="31"/>
      <c r="D61" s="49"/>
      <c r="F61" s="30"/>
    </row>
    <row r="62" spans="3:6">
      <c r="C62" s="31"/>
      <c r="D62" s="49"/>
      <c r="F62" s="30"/>
    </row>
    <row r="63" spans="3:6">
      <c r="C63" s="31"/>
      <c r="D63" s="49"/>
      <c r="F63" s="30"/>
    </row>
    <row r="64" spans="3:6">
      <c r="C64" s="31"/>
      <c r="D64" s="49"/>
      <c r="F64" s="30"/>
    </row>
    <row r="65" spans="3:6">
      <c r="C65" s="31"/>
      <c r="D65" s="49"/>
      <c r="F65" s="30"/>
    </row>
    <row r="66" spans="3:6">
      <c r="C66" s="31"/>
      <c r="D66" s="49"/>
      <c r="F66" s="30"/>
    </row>
    <row r="67" spans="3:6">
      <c r="C67" s="31"/>
      <c r="D67" s="49"/>
      <c r="F67" s="30"/>
    </row>
    <row r="68" spans="3:6">
      <c r="C68" s="31"/>
      <c r="D68" s="49"/>
      <c r="F68" s="30"/>
    </row>
    <row r="69" spans="3:6">
      <c r="C69" s="31"/>
      <c r="D69" s="49"/>
      <c r="F69" s="30"/>
    </row>
    <row r="70" spans="3:6">
      <c r="C70" s="31"/>
      <c r="D70" s="49"/>
      <c r="F70" s="30"/>
    </row>
    <row r="71" spans="3:6">
      <c r="C71" s="31"/>
      <c r="D71" s="49"/>
      <c r="F71" s="30"/>
    </row>
    <row r="72" spans="3:6">
      <c r="C72" s="31"/>
      <c r="D72" s="49"/>
      <c r="F72" s="30"/>
    </row>
    <row r="73" spans="3:6">
      <c r="C73" s="31"/>
      <c r="D73" s="49"/>
      <c r="F73" s="30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"/>
  <sheetViews>
    <sheetView showGridLines="0" view="pageBreakPreview" zoomScale="60" workbookViewId="0">
      <selection activeCell="C15" sqref="C15"/>
    </sheetView>
  </sheetViews>
  <sheetFormatPr baseColWidth="10" defaultColWidth="8.83203125" defaultRowHeight="14" x14ac:dyDescent="0"/>
  <sheetData>
    <row r="2" spans="2:10">
      <c r="B2" s="32" t="s">
        <v>112</v>
      </c>
      <c r="C2" s="33"/>
      <c r="D2" s="33"/>
      <c r="E2" s="33"/>
      <c r="F2" s="33"/>
      <c r="G2" s="33"/>
      <c r="H2" s="33"/>
      <c r="I2" s="33"/>
      <c r="J2" s="33"/>
    </row>
    <row r="4" spans="2:10">
      <c r="B4" s="31" t="s">
        <v>109</v>
      </c>
      <c r="C4" t="s">
        <v>113</v>
      </c>
    </row>
    <row r="5" spans="2:10">
      <c r="C5" s="72" t="s">
        <v>110</v>
      </c>
    </row>
    <row r="6" spans="2:10">
      <c r="C6" s="72" t="s">
        <v>111</v>
      </c>
    </row>
    <row r="8" spans="2:10">
      <c r="B8" s="31" t="s">
        <v>114</v>
      </c>
      <c r="C8" t="s">
        <v>115</v>
      </c>
    </row>
  </sheetData>
  <hyperlinks>
    <hyperlink ref="C5" r:id="rId1"/>
    <hyperlink ref="C6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"/>
  <sheetViews>
    <sheetView showGridLines="0" view="pageBreakPreview" zoomScale="60" workbookViewId="0">
      <selection activeCell="B13" sqref="B13"/>
    </sheetView>
  </sheetViews>
  <sheetFormatPr baseColWidth="10" defaultColWidth="8.83203125" defaultRowHeight="14" x14ac:dyDescent="0"/>
  <sheetData>
    <row r="2" spans="2:13">
      <c r="B2" s="32" t="s">
        <v>127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5" spans="2:13">
      <c r="B5" s="31" t="s">
        <v>116</v>
      </c>
      <c r="H5" s="72" t="s">
        <v>117</v>
      </c>
    </row>
    <row r="7" spans="2:13">
      <c r="B7" s="31" t="s">
        <v>122</v>
      </c>
      <c r="G7" s="72" t="s">
        <v>123</v>
      </c>
    </row>
    <row r="9" spans="2:13">
      <c r="B9" s="31" t="s">
        <v>125</v>
      </c>
      <c r="I9" s="72" t="s">
        <v>126</v>
      </c>
    </row>
  </sheetData>
  <hyperlinks>
    <hyperlink ref="H5" r:id="rId1"/>
    <hyperlink ref="G7" r:id="rId2"/>
    <hyperlink ref="I9" r:id="rId3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Title Tab</vt:lpstr>
      <vt:lpstr>VC Method</vt:lpstr>
      <vt:lpstr>VC method with sensitivity</vt:lpstr>
      <vt:lpstr>Scorecard Model</vt:lpstr>
      <vt:lpstr>Berkus Method</vt:lpstr>
      <vt:lpstr>Multiples Approach</vt:lpstr>
      <vt:lpstr>Helpful Resources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Stark</dc:creator>
  <cp:lastModifiedBy>Forman</cp:lastModifiedBy>
  <dcterms:created xsi:type="dcterms:W3CDTF">2014-05-13T10:20:43Z</dcterms:created>
  <dcterms:modified xsi:type="dcterms:W3CDTF">2014-05-15T14:43:30Z</dcterms:modified>
</cp:coreProperties>
</file>