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E Project\2-Step ANN\"/>
    </mc:Choice>
  </mc:AlternateContent>
  <xr:revisionPtr revIDLastSave="0" documentId="13_ncr:1_{9A64F1C4-743A-4A8B-BEDE-EA2034A04DD6}" xr6:coauthVersionLast="46" xr6:coauthVersionMax="46" xr10:uidLastSave="{00000000-0000-0000-0000-000000000000}"/>
  <bookViews>
    <workbookView xWindow="-108" yWindow="-108" windowWidth="23256" windowHeight="12576" activeTab="1" xr2:uid="{927FC217-BF71-45AE-B2C8-FCFE5EC80910}"/>
  </bookViews>
  <sheets>
    <sheet name="Testing Values" sheetId="3" r:id="rId1"/>
    <sheet name="Predictions" sheetId="1" r:id="rId2"/>
    <sheet name="Optimized Predictions" sheetId="2" r:id="rId3"/>
    <sheet name="Practical Values" sheetId="4" r:id="rId4"/>
    <sheet name="Optimized Practical Values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3" l="1"/>
  <c r="O22" i="3" s="1"/>
  <c r="N23" i="3"/>
  <c r="O23" i="3" s="1"/>
  <c r="N24" i="3"/>
  <c r="O24" i="3" s="1"/>
  <c r="N25" i="3"/>
  <c r="O25" i="3" s="1"/>
  <c r="M22" i="3"/>
  <c r="M23" i="3"/>
  <c r="M24" i="3"/>
  <c r="M25" i="3"/>
  <c r="B22" i="3"/>
  <c r="C22" i="3" s="1"/>
  <c r="B23" i="3"/>
  <c r="C23" i="3" s="1"/>
  <c r="B24" i="3"/>
  <c r="C24" i="3" s="1"/>
  <c r="B25" i="3"/>
  <c r="C25" i="3" s="1"/>
  <c r="M21" i="3" l="1"/>
  <c r="B21" i="3"/>
  <c r="C21" i="3" s="1"/>
  <c r="N21" i="3" s="1"/>
  <c r="O21" i="3" s="1"/>
  <c r="M20" i="3"/>
  <c r="B20" i="3"/>
  <c r="C20" i="3" s="1"/>
  <c r="N20" i="3" s="1"/>
  <c r="O20" i="3" s="1"/>
  <c r="M19" i="3"/>
  <c r="B19" i="3"/>
  <c r="C19" i="3" s="1"/>
  <c r="N19" i="3" s="1"/>
  <c r="O19" i="3" s="1"/>
  <c r="M18" i="3"/>
  <c r="B18" i="3"/>
  <c r="C18" i="3" s="1"/>
  <c r="N18" i="3" s="1"/>
  <c r="O18" i="3" s="1"/>
  <c r="M17" i="3"/>
  <c r="B17" i="3"/>
  <c r="C17" i="3" s="1"/>
  <c r="N17" i="3" s="1"/>
  <c r="M16" i="3"/>
  <c r="C16" i="3"/>
  <c r="N16" i="3" s="1"/>
  <c r="O16" i="3" s="1"/>
  <c r="B16" i="3"/>
  <c r="E16" i="3" s="1"/>
  <c r="M15" i="3"/>
  <c r="C15" i="3"/>
  <c r="N15" i="3" s="1"/>
  <c r="B15" i="3"/>
  <c r="E15" i="3" s="1"/>
  <c r="M14" i="3"/>
  <c r="E14" i="3"/>
  <c r="B14" i="3"/>
  <c r="C14" i="3" s="1"/>
  <c r="N14" i="3" s="1"/>
  <c r="O14" i="3" s="1"/>
  <c r="M13" i="3"/>
  <c r="B13" i="3"/>
  <c r="C13" i="3" s="1"/>
  <c r="N13" i="3" s="1"/>
  <c r="M12" i="3"/>
  <c r="B12" i="3"/>
  <c r="E12" i="3" s="1"/>
  <c r="M11" i="3"/>
  <c r="C11" i="3"/>
  <c r="N11" i="3" s="1"/>
  <c r="B11" i="3"/>
  <c r="E11" i="3" s="1"/>
  <c r="M10" i="3"/>
  <c r="B10" i="3"/>
  <c r="E10" i="3" s="1"/>
  <c r="M9" i="3"/>
  <c r="E9" i="3"/>
  <c r="B9" i="3"/>
  <c r="C9" i="3" s="1"/>
  <c r="N9" i="3" s="1"/>
  <c r="O9" i="3" s="1"/>
  <c r="M8" i="3"/>
  <c r="B8" i="3"/>
  <c r="E8" i="3" s="1"/>
  <c r="M7" i="3"/>
  <c r="C7" i="3"/>
  <c r="N7" i="3" s="1"/>
  <c r="B7" i="3"/>
  <c r="E7" i="3" s="1"/>
  <c r="M6" i="3"/>
  <c r="B6" i="3"/>
  <c r="E6" i="3" s="1"/>
  <c r="M5" i="3"/>
  <c r="E5" i="3"/>
  <c r="B5" i="3"/>
  <c r="C5" i="3" s="1"/>
  <c r="N5" i="3" s="1"/>
  <c r="O5" i="3" s="1"/>
  <c r="M4" i="3"/>
  <c r="B4" i="3"/>
  <c r="E4" i="3" s="1"/>
  <c r="M3" i="3"/>
  <c r="B3" i="3"/>
  <c r="C3" i="3" s="1"/>
  <c r="N3" i="3" s="1"/>
  <c r="M2" i="3"/>
  <c r="B2" i="3"/>
  <c r="E2" i="3" s="1"/>
  <c r="O15" i="3" l="1"/>
  <c r="O7" i="3"/>
  <c r="O11" i="3"/>
  <c r="E13" i="3"/>
  <c r="O13" i="3" s="1"/>
  <c r="E17" i="3"/>
  <c r="O17" i="3" s="1"/>
  <c r="C4" i="3"/>
  <c r="N4" i="3" s="1"/>
  <c r="O4" i="3" s="1"/>
  <c r="C8" i="3"/>
  <c r="N8" i="3" s="1"/>
  <c r="O8" i="3" s="1"/>
  <c r="C12" i="3"/>
  <c r="N12" i="3" s="1"/>
  <c r="O12" i="3" s="1"/>
  <c r="E3" i="3"/>
  <c r="O3" i="3" s="1"/>
  <c r="C2" i="3"/>
  <c r="N2" i="3" s="1"/>
  <c r="O2" i="3" s="1"/>
  <c r="C6" i="3"/>
  <c r="N6" i="3" s="1"/>
  <c r="O6" i="3" s="1"/>
  <c r="C10" i="3"/>
  <c r="N10" i="3" s="1"/>
  <c r="O10" i="3" s="1"/>
</calcChain>
</file>

<file path=xl/sharedStrings.xml><?xml version="1.0" encoding="utf-8"?>
<sst xmlns="http://schemas.openxmlformats.org/spreadsheetml/2006/main" count="182" uniqueCount="48">
  <si>
    <t>Freq (MHz)</t>
  </si>
  <si>
    <t>feed position</t>
  </si>
  <si>
    <t>height (mm)</t>
  </si>
  <si>
    <t>slot length</t>
  </si>
  <si>
    <t>slot width</t>
  </si>
  <si>
    <t>slot seperation</t>
  </si>
  <si>
    <t>radius</t>
  </si>
  <si>
    <t>900 (1)</t>
  </si>
  <si>
    <t>900 (2)</t>
  </si>
  <si>
    <t>1500 (1)</t>
  </si>
  <si>
    <t>1500 (2)</t>
  </si>
  <si>
    <t>2100 (1)</t>
  </si>
  <si>
    <t>2100 (2)</t>
  </si>
  <si>
    <t>2700 (1)</t>
  </si>
  <si>
    <t>2700 (2)</t>
  </si>
  <si>
    <t>3300 (1)</t>
  </si>
  <si>
    <t>3300 (2)</t>
  </si>
  <si>
    <t>3900 (1)</t>
  </si>
  <si>
    <t>3900 (2)</t>
  </si>
  <si>
    <t>4300 (1)</t>
  </si>
  <si>
    <t>4300 (2)</t>
  </si>
  <si>
    <t>4900 (1)</t>
  </si>
  <si>
    <t>4900 (2)</t>
  </si>
  <si>
    <t>5100 (1)</t>
  </si>
  <si>
    <t>5100 (2)</t>
  </si>
  <si>
    <t>5500 (1)</t>
  </si>
  <si>
    <t>5500 (2)</t>
  </si>
  <si>
    <t>INSIDE</t>
  </si>
  <si>
    <t>*</t>
  </si>
  <si>
    <t>OUTSIDE</t>
  </si>
  <si>
    <t>The * rows are optimized in the next sheet</t>
  </si>
  <si>
    <t>The parameters in bold are the ones optimized in the next sheet</t>
  </si>
  <si>
    <t>f0 (MHz)</t>
  </si>
  <si>
    <t>λ (mm)</t>
  </si>
  <si>
    <t>λ/2 (mm)</t>
  </si>
  <si>
    <t>Er = 1</t>
  </si>
  <si>
    <t>h (mm)</t>
  </si>
  <si>
    <t>feed pos</t>
  </si>
  <si>
    <t>Slot Seperation</t>
  </si>
  <si>
    <t>f2</t>
  </si>
  <si>
    <t>f1</t>
  </si>
  <si>
    <t>Δa</t>
  </si>
  <si>
    <t>Δa/h</t>
  </si>
  <si>
    <t>Bandwidth (GHz)</t>
  </si>
  <si>
    <t>600 (1)</t>
  </si>
  <si>
    <t>600 (2)</t>
  </si>
  <si>
    <t>700 (1)</t>
  </si>
  <si>
    <t>700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</si>
</sst>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7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2" borderId="0" xfId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3" borderId="0" xfId="2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158C-4BB7-4AAE-9B5D-4938A00BCFFE}">
  <dimension ref="A1:O25"/>
  <sheetViews>
    <sheetView workbookViewId="0"/>
  </sheetViews>
  <sheetFormatPr defaultRowHeight="14.4" x14ac:dyDescent="0.3"/>
  <cols>
    <col min="1" max="1" width="13.33203125" customWidth="1"/>
    <col min="2" max="2" width="10.5546875" customWidth="1"/>
    <col min="3" max="3" width="13.33203125" customWidth="1"/>
    <col min="4" max="4" width="7" customWidth="1"/>
    <col min="5" max="5" width="11.21875" customWidth="1"/>
    <col min="6" max="6" width="10.77734375" customWidth="1"/>
    <col min="7" max="7" width="11.33203125" customWidth="1"/>
    <col min="8" max="8" width="12.21875" customWidth="1"/>
    <col min="9" max="9" width="12" customWidth="1"/>
    <col min="10" max="10" width="15" customWidth="1"/>
    <col min="11" max="11" width="10" customWidth="1"/>
    <col min="12" max="12" width="10.88671875" customWidth="1"/>
    <col min="13" max="13" width="15.5546875" customWidth="1"/>
    <col min="14" max="14" width="10.44140625" customWidth="1"/>
    <col min="15" max="15" width="10.109375" customWidth="1"/>
  </cols>
  <sheetData>
    <row r="1" spans="1:15" x14ac:dyDescent="0.3">
      <c r="A1" s="1" t="s">
        <v>32</v>
      </c>
      <c r="B1" s="25" t="s">
        <v>33</v>
      </c>
      <c r="C1" s="25" t="s">
        <v>34</v>
      </c>
      <c r="D1" s="25" t="s">
        <v>35</v>
      </c>
      <c r="E1" s="1" t="s">
        <v>36</v>
      </c>
      <c r="F1" s="1" t="s">
        <v>6</v>
      </c>
      <c r="G1" s="26" t="s">
        <v>37</v>
      </c>
      <c r="H1" s="1" t="s">
        <v>3</v>
      </c>
      <c r="I1" s="1" t="s">
        <v>4</v>
      </c>
      <c r="J1" s="27" t="s">
        <v>38</v>
      </c>
      <c r="K1" s="1" t="s">
        <v>39</v>
      </c>
      <c r="L1" s="1" t="s">
        <v>40</v>
      </c>
      <c r="M1" s="1" t="s">
        <v>43</v>
      </c>
      <c r="N1" s="25" t="s">
        <v>41</v>
      </c>
      <c r="O1" s="25" t="s">
        <v>42</v>
      </c>
    </row>
    <row r="2" spans="1:15" x14ac:dyDescent="0.3">
      <c r="A2" s="2">
        <v>900</v>
      </c>
      <c r="B2" s="28">
        <f t="shared" ref="B2:B21" si="0">(3*POWER(10,11))/(A2*POWER(10,6))</f>
        <v>333.33333333333331</v>
      </c>
      <c r="C2" s="28">
        <f>B2/2</f>
        <v>166.66666666666666</v>
      </c>
      <c r="D2" s="2">
        <v>1</v>
      </c>
      <c r="E2" s="28">
        <f>0.05*B2</f>
        <v>16.666666666666668</v>
      </c>
      <c r="F2" s="2">
        <v>81.5</v>
      </c>
      <c r="G2" s="29">
        <v>-32</v>
      </c>
      <c r="H2" s="2">
        <v>62</v>
      </c>
      <c r="I2" s="2">
        <v>8</v>
      </c>
      <c r="J2" s="30">
        <v>48</v>
      </c>
      <c r="K2" s="3">
        <v>1.0668</v>
      </c>
      <c r="L2" s="3">
        <v>0.92800000000000005</v>
      </c>
      <c r="M2" s="2">
        <f>K2-L2</f>
        <v>0.13879999999999992</v>
      </c>
      <c r="N2" s="3">
        <f>(C2-2*F2)/2</f>
        <v>1.8333333333333286</v>
      </c>
      <c r="O2" s="3">
        <f>N2/E2</f>
        <v>0.10999999999999971</v>
      </c>
    </row>
    <row r="3" spans="1:15" x14ac:dyDescent="0.3">
      <c r="A3" s="2">
        <v>900</v>
      </c>
      <c r="B3" s="28">
        <f t="shared" si="0"/>
        <v>333.33333333333331</v>
      </c>
      <c r="C3" s="28">
        <f t="shared" ref="C3:C21" si="1">B3/2</f>
        <v>166.66666666666666</v>
      </c>
      <c r="D3" s="2">
        <v>1</v>
      </c>
      <c r="E3" s="28">
        <f>0.07*B3</f>
        <v>23.333333333333336</v>
      </c>
      <c r="F3" s="2">
        <v>78.2</v>
      </c>
      <c r="G3" s="29">
        <v>-27</v>
      </c>
      <c r="H3" s="2">
        <v>65</v>
      </c>
      <c r="I3" s="2">
        <v>8</v>
      </c>
      <c r="J3" s="30">
        <v>48</v>
      </c>
      <c r="K3" s="3">
        <v>1.0463</v>
      </c>
      <c r="L3" s="3">
        <v>0.93240000000000001</v>
      </c>
      <c r="M3" s="2">
        <f>K3-L3</f>
        <v>0.1139</v>
      </c>
      <c r="N3" s="3">
        <f t="shared" ref="N3:N21" si="2">(C3-2*F3)/2</f>
        <v>5.1333333333333258</v>
      </c>
      <c r="O3" s="3">
        <f t="shared" ref="O3:O21" si="3">N3/E3</f>
        <v>0.21999999999999964</v>
      </c>
    </row>
    <row r="4" spans="1:15" x14ac:dyDescent="0.3">
      <c r="A4" s="2">
        <v>1500</v>
      </c>
      <c r="B4" s="2">
        <f t="shared" si="0"/>
        <v>200</v>
      </c>
      <c r="C4" s="2">
        <f t="shared" si="1"/>
        <v>100</v>
      </c>
      <c r="D4" s="2">
        <v>1</v>
      </c>
      <c r="E4" s="2">
        <f>0.05*B4</f>
        <v>10</v>
      </c>
      <c r="F4" s="2">
        <v>48.8</v>
      </c>
      <c r="G4" s="29">
        <v>-15</v>
      </c>
      <c r="H4" s="2">
        <v>40</v>
      </c>
      <c r="I4" s="2">
        <v>6</v>
      </c>
      <c r="J4" s="30">
        <v>28</v>
      </c>
      <c r="K4" s="3">
        <v>1.7264999999999999</v>
      </c>
      <c r="L4" s="3">
        <v>1.532</v>
      </c>
      <c r="M4" s="2">
        <f t="shared" ref="M4:M25" si="4">K4-L4</f>
        <v>0.1944999999999999</v>
      </c>
      <c r="N4" s="3">
        <f t="shared" si="2"/>
        <v>1.2000000000000028</v>
      </c>
      <c r="O4" s="3">
        <f t="shared" si="3"/>
        <v>0.12000000000000029</v>
      </c>
    </row>
    <row r="5" spans="1:15" x14ac:dyDescent="0.3">
      <c r="A5" s="2">
        <v>1500</v>
      </c>
      <c r="B5" s="2">
        <f t="shared" si="0"/>
        <v>200</v>
      </c>
      <c r="C5" s="2">
        <f t="shared" si="1"/>
        <v>100</v>
      </c>
      <c r="D5" s="2">
        <v>1</v>
      </c>
      <c r="E5" s="2">
        <f>0.07*B5</f>
        <v>14.000000000000002</v>
      </c>
      <c r="F5" s="2">
        <v>46.8</v>
      </c>
      <c r="G5" s="29">
        <v>-14</v>
      </c>
      <c r="H5" s="2">
        <v>38</v>
      </c>
      <c r="I5" s="2">
        <v>6</v>
      </c>
      <c r="J5" s="30">
        <v>26</v>
      </c>
      <c r="K5" s="3">
        <v>1.7342</v>
      </c>
      <c r="L5" s="3">
        <v>1.5431999999999999</v>
      </c>
      <c r="M5" s="2">
        <f t="shared" si="4"/>
        <v>0.19100000000000006</v>
      </c>
      <c r="N5" s="3">
        <f t="shared" si="2"/>
        <v>3.2000000000000028</v>
      </c>
      <c r="O5" s="3">
        <f t="shared" si="3"/>
        <v>0.22857142857142876</v>
      </c>
    </row>
    <row r="6" spans="1:15" x14ac:dyDescent="0.3">
      <c r="A6" s="2">
        <v>2100</v>
      </c>
      <c r="B6" s="28">
        <f t="shared" si="0"/>
        <v>142.85714285714286</v>
      </c>
      <c r="C6" s="28">
        <f t="shared" si="1"/>
        <v>71.428571428571431</v>
      </c>
      <c r="D6" s="2">
        <v>1</v>
      </c>
      <c r="E6" s="31">
        <f>0.05*B6</f>
        <v>7.1428571428571432</v>
      </c>
      <c r="F6" s="2">
        <v>34.799999999999997</v>
      </c>
      <c r="G6" s="29">
        <v>-12</v>
      </c>
      <c r="H6" s="2">
        <v>27</v>
      </c>
      <c r="I6" s="2">
        <v>5</v>
      </c>
      <c r="J6" s="30">
        <v>19</v>
      </c>
      <c r="K6" s="3">
        <v>2.4304000000000001</v>
      </c>
      <c r="L6" s="3">
        <v>2.1581000000000001</v>
      </c>
      <c r="M6" s="2">
        <f t="shared" si="4"/>
        <v>0.27229999999999999</v>
      </c>
      <c r="N6" s="3">
        <f t="shared" si="2"/>
        <v>0.91428571428571814</v>
      </c>
      <c r="O6" s="3">
        <f t="shared" si="3"/>
        <v>0.12800000000000053</v>
      </c>
    </row>
    <row r="7" spans="1:15" x14ac:dyDescent="0.3">
      <c r="A7" s="2">
        <v>2100</v>
      </c>
      <c r="B7" s="28">
        <f t="shared" si="0"/>
        <v>142.85714285714286</v>
      </c>
      <c r="C7" s="28">
        <f>B7/2</f>
        <v>71.428571428571431</v>
      </c>
      <c r="D7" s="2">
        <v>1</v>
      </c>
      <c r="E7" s="2">
        <f>0.07*B7</f>
        <v>10.000000000000002</v>
      </c>
      <c r="F7" s="2">
        <v>33.4</v>
      </c>
      <c r="G7" s="29">
        <v>-13</v>
      </c>
      <c r="H7" s="2">
        <v>26.75</v>
      </c>
      <c r="I7" s="2">
        <v>5</v>
      </c>
      <c r="J7" s="30">
        <v>19</v>
      </c>
      <c r="K7" s="3">
        <v>2.4708999999999999</v>
      </c>
      <c r="L7" s="3">
        <v>2.2216999999999998</v>
      </c>
      <c r="M7" s="2">
        <f t="shared" si="4"/>
        <v>0.24920000000000009</v>
      </c>
      <c r="N7" s="3">
        <f t="shared" si="2"/>
        <v>2.3142857142857167</v>
      </c>
      <c r="O7" s="3">
        <f t="shared" si="3"/>
        <v>0.23142857142857162</v>
      </c>
    </row>
    <row r="8" spans="1:15" x14ac:dyDescent="0.3">
      <c r="A8" s="2">
        <v>2700</v>
      </c>
      <c r="B8" s="28">
        <f t="shared" si="0"/>
        <v>111.11111111111111</v>
      </c>
      <c r="C8" s="28">
        <f t="shared" si="1"/>
        <v>55.555555555555557</v>
      </c>
      <c r="D8" s="2">
        <v>1</v>
      </c>
      <c r="E8" s="28">
        <f>0.05*B8</f>
        <v>5.5555555555555562</v>
      </c>
      <c r="F8" s="2">
        <v>27.1</v>
      </c>
      <c r="G8" s="29">
        <v>-9</v>
      </c>
      <c r="H8" s="2">
        <v>21</v>
      </c>
      <c r="I8" s="2">
        <v>4</v>
      </c>
      <c r="J8" s="30">
        <v>16</v>
      </c>
      <c r="K8" s="3">
        <v>3.1436999999999999</v>
      </c>
      <c r="L8" s="3">
        <v>2.7589999999999999</v>
      </c>
      <c r="M8" s="2">
        <f t="shared" si="4"/>
        <v>0.38470000000000004</v>
      </c>
      <c r="N8" s="3">
        <f t="shared" si="2"/>
        <v>0.67777777777777715</v>
      </c>
      <c r="O8" s="3">
        <f t="shared" si="3"/>
        <v>0.12199999999999987</v>
      </c>
    </row>
    <row r="9" spans="1:15" x14ac:dyDescent="0.3">
      <c r="A9" s="2">
        <v>2700</v>
      </c>
      <c r="B9" s="28">
        <f t="shared" si="0"/>
        <v>111.11111111111111</v>
      </c>
      <c r="C9" s="28">
        <f t="shared" si="1"/>
        <v>55.555555555555557</v>
      </c>
      <c r="D9" s="2">
        <v>1</v>
      </c>
      <c r="E9" s="28">
        <f>0.07*B9</f>
        <v>7.7777777777777786</v>
      </c>
      <c r="F9" s="2">
        <v>26</v>
      </c>
      <c r="G9" s="29">
        <v>-9</v>
      </c>
      <c r="H9" s="2">
        <v>21</v>
      </c>
      <c r="I9" s="2">
        <v>4</v>
      </c>
      <c r="J9" s="30">
        <v>14</v>
      </c>
      <c r="K9" s="3">
        <v>3.1387999999999998</v>
      </c>
      <c r="L9" s="3">
        <v>2.8119000000000001</v>
      </c>
      <c r="M9" s="2">
        <f t="shared" si="4"/>
        <v>0.32689999999999975</v>
      </c>
      <c r="N9" s="3">
        <f t="shared" si="2"/>
        <v>1.7777777777777786</v>
      </c>
      <c r="O9" s="3">
        <f t="shared" si="3"/>
        <v>0.22857142857142865</v>
      </c>
    </row>
    <row r="10" spans="1:15" x14ac:dyDescent="0.3">
      <c r="A10" s="2">
        <v>3300</v>
      </c>
      <c r="B10" s="28">
        <f t="shared" si="0"/>
        <v>90.909090909090907</v>
      </c>
      <c r="C10" s="28">
        <f t="shared" si="1"/>
        <v>45.454545454545453</v>
      </c>
      <c r="D10" s="2">
        <v>1</v>
      </c>
      <c r="E10" s="28">
        <f>0.05*B10</f>
        <v>4.5454545454545459</v>
      </c>
      <c r="F10" s="2">
        <v>22.1</v>
      </c>
      <c r="G10" s="29">
        <v>-7</v>
      </c>
      <c r="H10" s="2">
        <v>17</v>
      </c>
      <c r="I10" s="2">
        <v>3</v>
      </c>
      <c r="J10" s="30">
        <v>13</v>
      </c>
      <c r="K10" s="3">
        <v>3.8704000000000001</v>
      </c>
      <c r="L10" s="3">
        <v>3.3702000000000001</v>
      </c>
      <c r="M10" s="2">
        <f t="shared" si="4"/>
        <v>0.50019999999999998</v>
      </c>
      <c r="N10" s="3">
        <f t="shared" si="2"/>
        <v>0.62727272727272521</v>
      </c>
      <c r="O10" s="3">
        <f t="shared" si="3"/>
        <v>0.13799999999999954</v>
      </c>
    </row>
    <row r="11" spans="1:15" x14ac:dyDescent="0.3">
      <c r="A11" s="2">
        <v>3300</v>
      </c>
      <c r="B11" s="28">
        <f t="shared" si="0"/>
        <v>90.909090909090907</v>
      </c>
      <c r="C11" s="28">
        <f t="shared" si="1"/>
        <v>45.454545454545453</v>
      </c>
      <c r="D11" s="2">
        <v>1</v>
      </c>
      <c r="E11" s="28">
        <f>0.07*B11</f>
        <v>6.3636363636363642</v>
      </c>
      <c r="F11" s="2">
        <v>21.2</v>
      </c>
      <c r="G11" s="29">
        <v>-7</v>
      </c>
      <c r="H11" s="2">
        <v>17</v>
      </c>
      <c r="I11" s="2">
        <v>3</v>
      </c>
      <c r="J11" s="30">
        <v>13</v>
      </c>
      <c r="K11" s="3">
        <v>3.8996</v>
      </c>
      <c r="L11" s="3">
        <v>3.41</v>
      </c>
      <c r="M11" s="2">
        <f t="shared" si="4"/>
        <v>0.48959999999999981</v>
      </c>
      <c r="N11" s="3">
        <f t="shared" si="2"/>
        <v>1.5272727272727273</v>
      </c>
      <c r="O11" s="3">
        <f t="shared" si="3"/>
        <v>0.24</v>
      </c>
    </row>
    <row r="12" spans="1:15" x14ac:dyDescent="0.3">
      <c r="A12" s="2">
        <v>3900</v>
      </c>
      <c r="B12" s="28">
        <f t="shared" si="0"/>
        <v>76.92307692307692</v>
      </c>
      <c r="C12" s="28">
        <f t="shared" si="1"/>
        <v>38.46153846153846</v>
      </c>
      <c r="D12" s="2">
        <v>1</v>
      </c>
      <c r="E12" s="28">
        <f>0.05*B12</f>
        <v>3.8461538461538463</v>
      </c>
      <c r="F12" s="2">
        <v>18.7</v>
      </c>
      <c r="G12" s="29">
        <v>-6</v>
      </c>
      <c r="H12" s="2">
        <v>15</v>
      </c>
      <c r="I12" s="2">
        <v>2</v>
      </c>
      <c r="J12" s="30">
        <v>12</v>
      </c>
      <c r="K12" s="3">
        <v>4.46</v>
      </c>
      <c r="L12" s="3">
        <v>3.9983</v>
      </c>
      <c r="M12" s="2">
        <f t="shared" si="4"/>
        <v>0.4617</v>
      </c>
      <c r="N12" s="3">
        <f t="shared" si="2"/>
        <v>0.53076923076923066</v>
      </c>
      <c r="O12" s="3">
        <f t="shared" si="3"/>
        <v>0.13799999999999996</v>
      </c>
    </row>
    <row r="13" spans="1:15" x14ac:dyDescent="0.3">
      <c r="A13" s="2">
        <v>3900</v>
      </c>
      <c r="B13" s="28">
        <f t="shared" si="0"/>
        <v>76.92307692307692</v>
      </c>
      <c r="C13" s="28">
        <f t="shared" si="1"/>
        <v>38.46153846153846</v>
      </c>
      <c r="D13" s="2">
        <v>1</v>
      </c>
      <c r="E13" s="28">
        <f>0.07*B13</f>
        <v>5.384615384615385</v>
      </c>
      <c r="F13" s="2">
        <v>17.899999999999999</v>
      </c>
      <c r="G13" s="29">
        <v>-5</v>
      </c>
      <c r="H13" s="2">
        <v>14.6</v>
      </c>
      <c r="I13" s="2">
        <v>2</v>
      </c>
      <c r="J13" s="30">
        <v>10</v>
      </c>
      <c r="K13" s="3">
        <v>4.5106999999999999</v>
      </c>
      <c r="L13" s="3">
        <v>4.0190000000000001</v>
      </c>
      <c r="M13" s="2">
        <f t="shared" si="4"/>
        <v>0.4916999999999998</v>
      </c>
      <c r="N13" s="3">
        <f t="shared" si="2"/>
        <v>1.3307692307692314</v>
      </c>
      <c r="O13" s="3">
        <f t="shared" si="3"/>
        <v>0.24714285714285725</v>
      </c>
    </row>
    <row r="14" spans="1:15" x14ac:dyDescent="0.3">
      <c r="A14" s="2">
        <v>4300</v>
      </c>
      <c r="B14" s="28">
        <f t="shared" si="0"/>
        <v>69.767441860465112</v>
      </c>
      <c r="C14" s="28">
        <f t="shared" si="1"/>
        <v>34.883720930232556</v>
      </c>
      <c r="D14" s="2">
        <v>1</v>
      </c>
      <c r="E14" s="28">
        <f>0.05*B14</f>
        <v>3.4883720930232558</v>
      </c>
      <c r="F14" s="2">
        <v>16.899999999999999</v>
      </c>
      <c r="G14" s="29">
        <v>-5</v>
      </c>
      <c r="H14" s="2">
        <v>13</v>
      </c>
      <c r="I14" s="2">
        <v>2</v>
      </c>
      <c r="J14" s="30">
        <v>10</v>
      </c>
      <c r="K14" s="3">
        <v>5.0340999999999996</v>
      </c>
      <c r="L14" s="3">
        <v>4.3849999999999998</v>
      </c>
      <c r="M14" s="2">
        <f t="shared" si="4"/>
        <v>0.64909999999999979</v>
      </c>
      <c r="N14" s="3">
        <f t="shared" si="2"/>
        <v>0.5418604651162795</v>
      </c>
      <c r="O14" s="3">
        <f t="shared" si="3"/>
        <v>0.15533333333333346</v>
      </c>
    </row>
    <row r="15" spans="1:15" x14ac:dyDescent="0.3">
      <c r="A15" s="2">
        <v>4300</v>
      </c>
      <c r="B15" s="28">
        <f t="shared" si="0"/>
        <v>69.767441860465112</v>
      </c>
      <c r="C15" s="28">
        <f t="shared" si="1"/>
        <v>34.883720930232556</v>
      </c>
      <c r="D15" s="2">
        <v>1</v>
      </c>
      <c r="E15" s="28">
        <f>0.07*B15</f>
        <v>4.8837209302325579</v>
      </c>
      <c r="F15" s="2">
        <v>16</v>
      </c>
      <c r="G15" s="29">
        <v>-5</v>
      </c>
      <c r="H15" s="2">
        <v>13</v>
      </c>
      <c r="I15" s="2">
        <v>2</v>
      </c>
      <c r="J15" s="30">
        <v>10</v>
      </c>
      <c r="K15" s="3">
        <v>5.1261999999999999</v>
      </c>
      <c r="L15" s="3">
        <v>4.4931999999999999</v>
      </c>
      <c r="M15" s="2">
        <f t="shared" si="4"/>
        <v>0.63300000000000001</v>
      </c>
      <c r="N15" s="3">
        <f t="shared" si="2"/>
        <v>1.4418604651162781</v>
      </c>
      <c r="O15" s="3">
        <f t="shared" si="3"/>
        <v>0.29523809523809502</v>
      </c>
    </row>
    <row r="16" spans="1:15" x14ac:dyDescent="0.3">
      <c r="A16" s="2">
        <v>4900</v>
      </c>
      <c r="B16" s="28">
        <f t="shared" si="0"/>
        <v>61.224489795918366</v>
      </c>
      <c r="C16" s="28">
        <f t="shared" si="1"/>
        <v>30.612244897959183</v>
      </c>
      <c r="D16" s="2">
        <v>1</v>
      </c>
      <c r="E16" s="28">
        <f>0.05*B16</f>
        <v>3.0612244897959187</v>
      </c>
      <c r="F16" s="2">
        <v>14.8</v>
      </c>
      <c r="G16" s="29">
        <v>-5</v>
      </c>
      <c r="H16" s="2">
        <v>11</v>
      </c>
      <c r="I16" s="2">
        <v>2</v>
      </c>
      <c r="J16" s="30">
        <v>8</v>
      </c>
      <c r="K16" s="3">
        <v>5.7900999999999998</v>
      </c>
      <c r="L16" s="3">
        <v>5.1100000000000003</v>
      </c>
      <c r="M16" s="2">
        <f t="shared" si="4"/>
        <v>0.68009999999999948</v>
      </c>
      <c r="N16" s="3">
        <f t="shared" si="2"/>
        <v>0.5061224489795908</v>
      </c>
      <c r="O16" s="3">
        <f t="shared" si="3"/>
        <v>0.16533333333333297</v>
      </c>
    </row>
    <row r="17" spans="1:15" x14ac:dyDescent="0.3">
      <c r="A17" s="2">
        <v>4900</v>
      </c>
      <c r="B17" s="28">
        <f t="shared" si="0"/>
        <v>61.224489795918366</v>
      </c>
      <c r="C17" s="28">
        <f t="shared" si="1"/>
        <v>30.612244897959183</v>
      </c>
      <c r="D17" s="2">
        <v>1</v>
      </c>
      <c r="E17" s="28">
        <f>0.07*B17</f>
        <v>4.2857142857142856</v>
      </c>
      <c r="F17" s="2">
        <v>14</v>
      </c>
      <c r="G17" s="29">
        <v>-4</v>
      </c>
      <c r="H17" s="2">
        <v>11.3</v>
      </c>
      <c r="I17" s="2">
        <v>2</v>
      </c>
      <c r="J17" s="30">
        <v>8</v>
      </c>
      <c r="K17" s="3">
        <v>5.8230000000000004</v>
      </c>
      <c r="L17" s="3">
        <v>5.1150000000000002</v>
      </c>
      <c r="M17" s="2">
        <f t="shared" si="4"/>
        <v>0.70800000000000018</v>
      </c>
      <c r="N17" s="3">
        <f t="shared" si="2"/>
        <v>1.3061224489795915</v>
      </c>
      <c r="O17" s="3">
        <f t="shared" si="3"/>
        <v>0.30476190476190468</v>
      </c>
    </row>
    <row r="18" spans="1:15" x14ac:dyDescent="0.3">
      <c r="A18" s="32">
        <v>5100</v>
      </c>
      <c r="B18" s="28">
        <f t="shared" si="0"/>
        <v>58.823529411764703</v>
      </c>
      <c r="C18" s="28">
        <f t="shared" si="1"/>
        <v>29.411764705882351</v>
      </c>
      <c r="D18" s="2">
        <v>1</v>
      </c>
      <c r="E18" s="32">
        <v>3</v>
      </c>
      <c r="F18" s="32">
        <v>14</v>
      </c>
      <c r="G18" s="33">
        <v>-4</v>
      </c>
      <c r="H18" s="32">
        <v>10.4</v>
      </c>
      <c r="I18" s="32">
        <v>4</v>
      </c>
      <c r="J18" s="34">
        <v>6</v>
      </c>
      <c r="K18" s="35">
        <v>6.3516000000000004</v>
      </c>
      <c r="L18" s="35">
        <v>5.4672000000000001</v>
      </c>
      <c r="M18" s="2">
        <f t="shared" si="4"/>
        <v>0.8844000000000003</v>
      </c>
      <c r="N18" s="3">
        <f t="shared" si="2"/>
        <v>0.70588235294117574</v>
      </c>
      <c r="O18" s="3">
        <f t="shared" si="3"/>
        <v>0.23529411764705857</v>
      </c>
    </row>
    <row r="19" spans="1:15" x14ac:dyDescent="0.3">
      <c r="A19" s="32">
        <v>5100</v>
      </c>
      <c r="B19" s="28">
        <f t="shared" si="0"/>
        <v>58.823529411764703</v>
      </c>
      <c r="C19" s="28">
        <f t="shared" si="1"/>
        <v>29.411764705882351</v>
      </c>
      <c r="D19" s="2">
        <v>1</v>
      </c>
      <c r="E19" s="32">
        <v>4.0999999999999996</v>
      </c>
      <c r="F19" s="32">
        <v>13.5</v>
      </c>
      <c r="G19" s="33">
        <v>-5</v>
      </c>
      <c r="H19" s="32">
        <v>17</v>
      </c>
      <c r="I19" s="32">
        <v>3</v>
      </c>
      <c r="J19" s="34">
        <v>5</v>
      </c>
      <c r="K19" s="35">
        <v>5.7268999999999997</v>
      </c>
      <c r="L19" s="35">
        <v>5.21</v>
      </c>
      <c r="M19" s="2">
        <f t="shared" si="4"/>
        <v>0.51689999999999969</v>
      </c>
      <c r="N19" s="3">
        <f t="shared" si="2"/>
        <v>1.2058823529411757</v>
      </c>
      <c r="O19" s="3">
        <f t="shared" si="3"/>
        <v>0.29411764705882337</v>
      </c>
    </row>
    <row r="20" spans="1:15" x14ac:dyDescent="0.3">
      <c r="A20" s="32">
        <v>5500</v>
      </c>
      <c r="B20" s="28">
        <f t="shared" si="0"/>
        <v>54.545454545454547</v>
      </c>
      <c r="C20" s="28">
        <f t="shared" si="1"/>
        <v>27.272727272727273</v>
      </c>
      <c r="D20" s="2">
        <v>1</v>
      </c>
      <c r="E20" s="32">
        <v>2.7</v>
      </c>
      <c r="F20" s="32">
        <v>13</v>
      </c>
      <c r="G20" s="33">
        <v>-3</v>
      </c>
      <c r="H20" s="32">
        <v>10</v>
      </c>
      <c r="I20" s="32">
        <v>4</v>
      </c>
      <c r="J20" s="34">
        <v>4</v>
      </c>
      <c r="K20" s="35">
        <v>6.6524999999999999</v>
      </c>
      <c r="L20" s="35">
        <v>5.8936000000000002</v>
      </c>
      <c r="M20" s="2">
        <f t="shared" si="4"/>
        <v>0.75889999999999969</v>
      </c>
      <c r="N20" s="3">
        <f t="shared" si="2"/>
        <v>0.63636363636363669</v>
      </c>
      <c r="O20" s="3">
        <f t="shared" si="3"/>
        <v>0.23569023569023578</v>
      </c>
    </row>
    <row r="21" spans="1:15" x14ac:dyDescent="0.3">
      <c r="A21" s="32">
        <v>5500</v>
      </c>
      <c r="B21" s="28">
        <f t="shared" si="0"/>
        <v>54.545454545454547</v>
      </c>
      <c r="C21" s="28">
        <f t="shared" si="1"/>
        <v>27.272727272727273</v>
      </c>
      <c r="D21" s="2">
        <v>1</v>
      </c>
      <c r="E21" s="32">
        <v>3.8</v>
      </c>
      <c r="F21" s="32">
        <v>12.5</v>
      </c>
      <c r="G21" s="33">
        <v>-4.3</v>
      </c>
      <c r="H21" s="32">
        <v>16</v>
      </c>
      <c r="I21" s="32">
        <v>3</v>
      </c>
      <c r="J21" s="34">
        <v>5</v>
      </c>
      <c r="K21" s="35">
        <v>6.1563999999999997</v>
      </c>
      <c r="L21" s="35">
        <v>5.6406999999999998</v>
      </c>
      <c r="M21" s="2">
        <f t="shared" si="4"/>
        <v>0.51569999999999983</v>
      </c>
      <c r="N21" s="3">
        <f t="shared" si="2"/>
        <v>1.1363636363636367</v>
      </c>
      <c r="O21" s="3">
        <f t="shared" si="3"/>
        <v>0.29904306220095705</v>
      </c>
    </row>
    <row r="22" spans="1:15" x14ac:dyDescent="0.3">
      <c r="A22" s="40">
        <v>600</v>
      </c>
      <c r="B22" s="45">
        <f t="shared" ref="B22:B25" si="5">(3*POWER(10,11))/(A22*POWER(10,6))</f>
        <v>500</v>
      </c>
      <c r="C22" s="45">
        <f t="shared" ref="C22:C25" si="6">B22/2</f>
        <v>250</v>
      </c>
      <c r="D22" s="40">
        <v>1</v>
      </c>
      <c r="E22" s="46">
        <v>25</v>
      </c>
      <c r="F22" s="40">
        <v>120</v>
      </c>
      <c r="G22" s="50">
        <v>-44</v>
      </c>
      <c r="H22" s="40">
        <v>93</v>
      </c>
      <c r="I22" s="40">
        <v>10</v>
      </c>
      <c r="J22" s="51">
        <v>70</v>
      </c>
      <c r="K22" s="40">
        <v>0.70030000000000003</v>
      </c>
      <c r="L22" s="40">
        <v>0.62880000000000003</v>
      </c>
      <c r="M22" s="40">
        <f t="shared" si="4"/>
        <v>7.1500000000000008E-2</v>
      </c>
      <c r="N22" s="47">
        <f t="shared" ref="N22:N25" si="7">(C22-2*F22)/2</f>
        <v>5</v>
      </c>
      <c r="O22" s="47">
        <f t="shared" ref="O22:O25" si="8">N22/E22</f>
        <v>0.2</v>
      </c>
    </row>
    <row r="23" spans="1:15" x14ac:dyDescent="0.3">
      <c r="A23" s="17">
        <v>600</v>
      </c>
      <c r="B23" s="48">
        <f t="shared" si="5"/>
        <v>500</v>
      </c>
      <c r="C23" s="48">
        <f t="shared" si="6"/>
        <v>250</v>
      </c>
      <c r="D23" s="17">
        <v>1</v>
      </c>
      <c r="E23" s="49">
        <v>35</v>
      </c>
      <c r="F23" s="17">
        <v>115</v>
      </c>
      <c r="G23" s="29">
        <v>-68</v>
      </c>
      <c r="H23" s="17">
        <v>122</v>
      </c>
      <c r="I23" s="17">
        <v>10</v>
      </c>
      <c r="J23" s="30">
        <v>66</v>
      </c>
      <c r="K23" s="17">
        <v>0.69610000000000005</v>
      </c>
      <c r="L23" s="17">
        <v>0.59989999999999999</v>
      </c>
      <c r="M23" s="17">
        <f t="shared" si="4"/>
        <v>9.6200000000000063E-2</v>
      </c>
      <c r="N23" s="20">
        <f t="shared" si="7"/>
        <v>10</v>
      </c>
      <c r="O23" s="20">
        <f t="shared" si="8"/>
        <v>0.2857142857142857</v>
      </c>
    </row>
    <row r="24" spans="1:15" x14ac:dyDescent="0.3">
      <c r="A24" s="17">
        <v>700</v>
      </c>
      <c r="B24" s="48">
        <f t="shared" si="5"/>
        <v>428.57142857142856</v>
      </c>
      <c r="C24" s="48">
        <f t="shared" si="6"/>
        <v>214.28571428571428</v>
      </c>
      <c r="D24" s="17">
        <v>1</v>
      </c>
      <c r="E24" s="49">
        <v>21</v>
      </c>
      <c r="F24" s="17">
        <v>105</v>
      </c>
      <c r="G24" s="29">
        <v>-39</v>
      </c>
      <c r="H24" s="17">
        <v>80</v>
      </c>
      <c r="I24" s="17">
        <v>9</v>
      </c>
      <c r="J24" s="30">
        <v>61</v>
      </c>
      <c r="K24" s="17">
        <v>0.80269999999999997</v>
      </c>
      <c r="L24" s="17">
        <v>0.7248</v>
      </c>
      <c r="M24" s="17">
        <f t="shared" si="4"/>
        <v>7.7899999999999969E-2</v>
      </c>
      <c r="N24" s="20">
        <f t="shared" si="7"/>
        <v>2.1428571428571388</v>
      </c>
      <c r="O24" s="20">
        <f t="shared" si="8"/>
        <v>0.10204081632653042</v>
      </c>
    </row>
    <row r="25" spans="1:15" x14ac:dyDescent="0.3">
      <c r="A25" s="17">
        <v>700</v>
      </c>
      <c r="B25" s="48">
        <f t="shared" si="5"/>
        <v>428.57142857142856</v>
      </c>
      <c r="C25" s="48">
        <f t="shared" si="6"/>
        <v>214.28571428571428</v>
      </c>
      <c r="D25" s="17">
        <v>1</v>
      </c>
      <c r="E25" s="49">
        <v>30</v>
      </c>
      <c r="F25" s="17">
        <v>100</v>
      </c>
      <c r="G25" s="29">
        <v>-61</v>
      </c>
      <c r="H25" s="17">
        <v>120</v>
      </c>
      <c r="I25" s="17">
        <v>9</v>
      </c>
      <c r="J25" s="30">
        <v>57</v>
      </c>
      <c r="K25" s="17">
        <v>0.81430000000000002</v>
      </c>
      <c r="L25" s="17">
        <v>0.68130000000000002</v>
      </c>
      <c r="M25" s="17">
        <f t="shared" si="4"/>
        <v>0.13300000000000001</v>
      </c>
      <c r="N25" s="20">
        <f t="shared" si="7"/>
        <v>7.1428571428571388</v>
      </c>
      <c r="O25" s="20">
        <f t="shared" si="8"/>
        <v>0.23809523809523797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AFB6-C9EC-4D70-A3F9-36EDC69A5C09}">
  <dimension ref="A1:K29"/>
  <sheetViews>
    <sheetView tabSelected="1" workbookViewId="0">
      <selection activeCell="D4" sqref="D4"/>
    </sheetView>
  </sheetViews>
  <sheetFormatPr defaultRowHeight="14.4" x14ac:dyDescent="0.3"/>
  <cols>
    <col min="1" max="11" width="15.77734375" style="2" customWidth="1"/>
    <col min="12" max="16384" width="8.88671875" style="2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2"/>
      <c r="K1" s="12"/>
    </row>
    <row r="2" spans="1:11" x14ac:dyDescent="0.3">
      <c r="A2" s="2" t="s">
        <v>7</v>
      </c>
      <c r="B2" s="3">
        <v>-35.666120914156799</v>
      </c>
      <c r="C2" s="8">
        <v>16.865057449928202</v>
      </c>
      <c r="D2" s="6">
        <v>67.261920290214704</v>
      </c>
      <c r="E2" s="3">
        <v>7.8404301435742196</v>
      </c>
      <c r="F2" s="3">
        <v>50.579663231662003</v>
      </c>
      <c r="G2" s="3">
        <v>84.466343860159299</v>
      </c>
      <c r="H2" s="13" t="s">
        <v>27</v>
      </c>
      <c r="J2" s="3"/>
      <c r="K2" s="3"/>
    </row>
    <row r="3" spans="1:11" x14ac:dyDescent="0.3">
      <c r="A3" s="4" t="s">
        <v>8</v>
      </c>
      <c r="B3" s="5">
        <v>-26.263651468927399</v>
      </c>
      <c r="C3" s="9">
        <v>22.003937747418199</v>
      </c>
      <c r="D3" s="5">
        <v>61.428253942671198</v>
      </c>
      <c r="E3" s="5">
        <v>7.7931349423075202</v>
      </c>
      <c r="F3" s="5">
        <v>53.617831822411702</v>
      </c>
      <c r="G3" s="5">
        <v>83.399283292431093</v>
      </c>
      <c r="H3" s="15" t="s">
        <v>29</v>
      </c>
      <c r="J3" s="3"/>
      <c r="K3" s="3"/>
    </row>
    <row r="4" spans="1:11" x14ac:dyDescent="0.3">
      <c r="A4" s="2" t="s">
        <v>9</v>
      </c>
      <c r="B4" s="6">
        <v>-15.519395508012799</v>
      </c>
      <c r="C4" s="10">
        <v>10.5183733979419</v>
      </c>
      <c r="D4" s="6">
        <v>39.8849283733161</v>
      </c>
      <c r="E4" s="3">
        <v>6.06841678466908</v>
      </c>
      <c r="F4" s="3">
        <v>28.1619167305007</v>
      </c>
      <c r="G4" s="3">
        <v>50.188589215795801</v>
      </c>
      <c r="H4" s="13" t="s">
        <v>27</v>
      </c>
      <c r="J4" s="3"/>
      <c r="K4" s="3"/>
    </row>
    <row r="5" spans="1:11" x14ac:dyDescent="0.3">
      <c r="A5" s="4" t="s">
        <v>10</v>
      </c>
      <c r="B5" s="16">
        <v>-14.485786489813</v>
      </c>
      <c r="C5" s="11">
        <v>13.7867416827194</v>
      </c>
      <c r="D5" s="16">
        <v>38.778056733703103</v>
      </c>
      <c r="E5" s="5">
        <v>5.9970196872562003</v>
      </c>
      <c r="F5" s="5">
        <v>26.4892982779647</v>
      </c>
      <c r="G5" s="5">
        <v>46.449387989169999</v>
      </c>
      <c r="H5" s="13" t="s">
        <v>27</v>
      </c>
      <c r="I5" s="2" t="s">
        <v>28</v>
      </c>
      <c r="J5" s="3"/>
      <c r="K5" s="3"/>
    </row>
    <row r="6" spans="1:11" x14ac:dyDescent="0.3">
      <c r="A6" s="2" t="s">
        <v>11</v>
      </c>
      <c r="B6" s="6">
        <v>-12.418239173624601</v>
      </c>
      <c r="C6" s="10">
        <v>8.1383608159586398</v>
      </c>
      <c r="D6" s="6">
        <v>28.574796933082101</v>
      </c>
      <c r="E6" s="3">
        <v>4.9289662209374203</v>
      </c>
      <c r="F6" s="3">
        <v>19.791424857077502</v>
      </c>
      <c r="G6" s="3">
        <v>35.874173956952603</v>
      </c>
      <c r="H6" s="13" t="s">
        <v>27</v>
      </c>
      <c r="J6" s="3"/>
      <c r="K6" s="3"/>
    </row>
    <row r="7" spans="1:11" x14ac:dyDescent="0.3">
      <c r="A7" s="4" t="s">
        <v>12</v>
      </c>
      <c r="B7" s="7">
        <v>-12.5622552459789</v>
      </c>
      <c r="C7" s="11">
        <v>10.2253438961227</v>
      </c>
      <c r="D7" s="7">
        <v>27.348197850776199</v>
      </c>
      <c r="E7" s="5">
        <v>4.8764655703914599</v>
      </c>
      <c r="F7" s="5">
        <v>20.072182863174898</v>
      </c>
      <c r="G7" s="5">
        <v>34.207452862516</v>
      </c>
      <c r="H7" s="13" t="s">
        <v>27</v>
      </c>
      <c r="J7" s="3"/>
      <c r="K7" s="3"/>
    </row>
    <row r="8" spans="1:11" x14ac:dyDescent="0.3">
      <c r="A8" s="2" t="s">
        <v>13</v>
      </c>
      <c r="B8" s="6">
        <v>-9.1863076945702602</v>
      </c>
      <c r="C8" s="10">
        <v>6.1522898774012802</v>
      </c>
      <c r="D8" s="6">
        <v>21.970385835732898</v>
      </c>
      <c r="E8" s="3">
        <v>3.6583498016503002</v>
      </c>
      <c r="F8" s="3">
        <v>16.6437581854582</v>
      </c>
      <c r="G8" s="3">
        <v>28.147545683328499</v>
      </c>
      <c r="H8" s="13" t="s">
        <v>27</v>
      </c>
      <c r="J8" s="3"/>
      <c r="K8" s="3"/>
    </row>
    <row r="9" spans="1:11" x14ac:dyDescent="0.3">
      <c r="A9" s="4" t="s">
        <v>14</v>
      </c>
      <c r="B9" s="7">
        <v>-8.9603353096194898</v>
      </c>
      <c r="C9" s="11">
        <v>7.2217057981868198</v>
      </c>
      <c r="D9" s="7">
        <v>21.056074066570599</v>
      </c>
      <c r="E9" s="5">
        <v>3.7876269312839801</v>
      </c>
      <c r="F9" s="5">
        <v>14.2657613148507</v>
      </c>
      <c r="G9" s="5">
        <v>27.299364096201099</v>
      </c>
      <c r="H9" s="13" t="s">
        <v>27</v>
      </c>
      <c r="J9" s="3"/>
      <c r="K9" s="3"/>
    </row>
    <row r="10" spans="1:11" x14ac:dyDescent="0.3">
      <c r="A10" s="2" t="s">
        <v>15</v>
      </c>
      <c r="B10" s="6">
        <v>-6.8809285565584402</v>
      </c>
      <c r="C10" s="10">
        <v>4.9990979924466199</v>
      </c>
      <c r="D10" s="6">
        <v>16.850106906659899</v>
      </c>
      <c r="E10" s="3">
        <v>2.7426067003280101</v>
      </c>
      <c r="F10" s="3">
        <v>12.994303650317899</v>
      </c>
      <c r="G10" s="3">
        <v>22.092388723248099</v>
      </c>
      <c r="H10" s="13" t="s">
        <v>27</v>
      </c>
      <c r="J10" s="3"/>
      <c r="K10" s="3"/>
    </row>
    <row r="11" spans="1:11" x14ac:dyDescent="0.3">
      <c r="A11" s="4" t="s">
        <v>16</v>
      </c>
      <c r="B11" s="7">
        <v>-6.5844799526999198</v>
      </c>
      <c r="C11" s="11">
        <v>5.8904881067624704</v>
      </c>
      <c r="D11" s="7">
        <v>16.820315054382899</v>
      </c>
      <c r="E11" s="5">
        <v>2.72105070459535</v>
      </c>
      <c r="F11" s="5">
        <v>13.0672203489169</v>
      </c>
      <c r="G11" s="5">
        <v>21.213924774257801</v>
      </c>
      <c r="H11" s="13" t="s">
        <v>27</v>
      </c>
      <c r="J11" s="3"/>
      <c r="K11" s="3"/>
    </row>
    <row r="12" spans="1:11" x14ac:dyDescent="0.3">
      <c r="A12" s="2" t="s">
        <v>17</v>
      </c>
      <c r="B12" s="6">
        <v>-5.8101753808729502</v>
      </c>
      <c r="C12" s="10">
        <v>4.3329410737449097</v>
      </c>
      <c r="D12" s="14">
        <v>14.7246764573006</v>
      </c>
      <c r="E12" s="3">
        <v>2.2589358925540202</v>
      </c>
      <c r="F12" s="3">
        <v>11.7191166628576</v>
      </c>
      <c r="G12" s="3">
        <v>18.257568885334301</v>
      </c>
      <c r="H12" s="13" t="s">
        <v>27</v>
      </c>
      <c r="I12" s="2" t="s">
        <v>28</v>
      </c>
      <c r="J12" s="3"/>
      <c r="K12" s="3"/>
    </row>
    <row r="13" spans="1:11" x14ac:dyDescent="0.3">
      <c r="A13" s="4" t="s">
        <v>18</v>
      </c>
      <c r="B13" s="7">
        <v>-5.5380885615528301</v>
      </c>
      <c r="C13" s="11">
        <v>4.7779055630788401</v>
      </c>
      <c r="D13" s="16">
        <v>14.2495929906908</v>
      </c>
      <c r="E13" s="5">
        <v>2.2848131472476201</v>
      </c>
      <c r="F13" s="5">
        <v>9.8831385957353195</v>
      </c>
      <c r="G13" s="5">
        <v>17.481858208216298</v>
      </c>
      <c r="H13" s="13" t="s">
        <v>27</v>
      </c>
      <c r="I13" s="2" t="s">
        <v>28</v>
      </c>
      <c r="J13" s="3"/>
      <c r="K13" s="3"/>
    </row>
    <row r="14" spans="1:11" x14ac:dyDescent="0.3">
      <c r="A14" s="2" t="s">
        <v>19</v>
      </c>
      <c r="B14" s="6">
        <v>-5.0949809944756597</v>
      </c>
      <c r="C14" s="10">
        <v>4.0726717236007701</v>
      </c>
      <c r="D14" s="14">
        <v>13.2577955407716</v>
      </c>
      <c r="E14" s="3">
        <v>2.2111252377241799</v>
      </c>
      <c r="F14" s="3">
        <v>9.9349015113602306</v>
      </c>
      <c r="G14" s="3">
        <v>16.717856771483799</v>
      </c>
      <c r="H14" s="13" t="s">
        <v>27</v>
      </c>
      <c r="I14" s="2" t="s">
        <v>28</v>
      </c>
      <c r="J14" s="3"/>
      <c r="K14" s="3"/>
    </row>
    <row r="15" spans="1:11" x14ac:dyDescent="0.3">
      <c r="A15" s="4" t="s">
        <v>20</v>
      </c>
      <c r="B15" s="7">
        <v>-4.8610274234944599</v>
      </c>
      <c r="C15" s="11">
        <v>4.7389242924540902</v>
      </c>
      <c r="D15" s="7">
        <v>13.2182324978188</v>
      </c>
      <c r="E15" s="5">
        <v>2.1847580793163299</v>
      </c>
      <c r="F15" s="5">
        <v>9.8285184059681896</v>
      </c>
      <c r="G15" s="5">
        <v>16.0676136674555</v>
      </c>
      <c r="H15" s="15" t="s">
        <v>29</v>
      </c>
      <c r="J15" s="3"/>
      <c r="K15" s="3"/>
    </row>
    <row r="16" spans="1:11" x14ac:dyDescent="0.3">
      <c r="A16" s="2" t="s">
        <v>21</v>
      </c>
      <c r="B16" s="6">
        <v>-4.7110319934985201</v>
      </c>
      <c r="C16" s="10">
        <v>3.77172109084285</v>
      </c>
      <c r="D16" s="6">
        <v>12.051454178467299</v>
      </c>
      <c r="E16" s="3">
        <v>2.13953949261326</v>
      </c>
      <c r="F16" s="3">
        <v>8.7261411428289897</v>
      </c>
      <c r="G16" s="3">
        <v>15.4898673282477</v>
      </c>
      <c r="H16" s="13" t="s">
        <v>27</v>
      </c>
      <c r="J16" s="3"/>
      <c r="K16" s="3"/>
    </row>
    <row r="17" spans="1:11" x14ac:dyDescent="0.3">
      <c r="A17" s="4" t="s">
        <v>22</v>
      </c>
      <c r="B17" s="7">
        <v>-4.4245133132700998</v>
      </c>
      <c r="C17" s="11">
        <v>4.1506428297539397</v>
      </c>
      <c r="D17" s="16">
        <v>12.337649963016201</v>
      </c>
      <c r="E17" s="5">
        <v>2.1335879947767298</v>
      </c>
      <c r="F17" s="5">
        <v>8.7198056772545005</v>
      </c>
      <c r="G17" s="5">
        <v>14.9597123968527</v>
      </c>
      <c r="H17" s="13" t="s">
        <v>27</v>
      </c>
      <c r="I17" s="2" t="s">
        <v>28</v>
      </c>
      <c r="J17" s="3"/>
      <c r="K17" s="3"/>
    </row>
    <row r="18" spans="1:11" x14ac:dyDescent="0.3">
      <c r="A18" s="2" t="s">
        <v>23</v>
      </c>
      <c r="B18" s="6">
        <v>-4.1862211920558998</v>
      </c>
      <c r="C18" s="10">
        <v>3.4771109440562298</v>
      </c>
      <c r="D18" s="14">
        <v>12.051901429312499</v>
      </c>
      <c r="E18" s="3">
        <v>2.8000027999375101</v>
      </c>
      <c r="F18" s="3">
        <v>8.3205807076803993</v>
      </c>
      <c r="G18" s="3">
        <v>14.6724270164401</v>
      </c>
      <c r="H18" s="15" t="s">
        <v>29</v>
      </c>
      <c r="I18" s="2" t="s">
        <v>28</v>
      </c>
      <c r="J18" s="3"/>
      <c r="K18" s="3"/>
    </row>
    <row r="19" spans="1:11" x14ac:dyDescent="0.3">
      <c r="A19" s="4" t="s">
        <v>24</v>
      </c>
      <c r="B19" s="7">
        <v>-4.73474574489547</v>
      </c>
      <c r="C19" s="11">
        <v>3.8313229377150901</v>
      </c>
      <c r="D19" s="7">
        <v>15.1201299566867</v>
      </c>
      <c r="E19" s="5">
        <v>2.3379484126762602</v>
      </c>
      <c r="F19" s="5">
        <v>8.0918550420880102</v>
      </c>
      <c r="G19" s="5">
        <v>14.467690370117399</v>
      </c>
      <c r="H19" s="15" t="s">
        <v>29</v>
      </c>
      <c r="J19" s="3"/>
      <c r="K19" s="3"/>
    </row>
    <row r="20" spans="1:11" x14ac:dyDescent="0.3">
      <c r="A20" s="2" t="s">
        <v>25</v>
      </c>
      <c r="B20" s="14">
        <v>-4.1204632093530602</v>
      </c>
      <c r="C20" s="10">
        <v>3.23951370960968</v>
      </c>
      <c r="D20" s="14">
        <v>11.7367456369661</v>
      </c>
      <c r="E20" s="3">
        <v>2.8412923045662701</v>
      </c>
      <c r="F20" s="3">
        <v>8.0793278704420999</v>
      </c>
      <c r="G20" s="3">
        <v>14.352772754739799</v>
      </c>
      <c r="H20" s="15" t="s">
        <v>29</v>
      </c>
      <c r="I20" s="2" t="s">
        <v>28</v>
      </c>
      <c r="J20" s="3"/>
      <c r="K20" s="3"/>
    </row>
    <row r="21" spans="1:11" x14ac:dyDescent="0.3">
      <c r="A21" s="59" t="s">
        <v>26</v>
      </c>
      <c r="B21" s="61">
        <v>-4.34264443577867</v>
      </c>
      <c r="C21" s="65">
        <v>3.7159328610048301</v>
      </c>
      <c r="D21" s="61">
        <v>14.340162278265201</v>
      </c>
      <c r="E21" s="60">
        <v>2.2637880179938801</v>
      </c>
      <c r="F21" s="60">
        <v>8.1005719484276302</v>
      </c>
      <c r="G21" s="60">
        <v>14.275194659067999</v>
      </c>
      <c r="H21" s="15" t="s">
        <v>29</v>
      </c>
      <c r="J21" s="3"/>
      <c r="K21" s="3"/>
    </row>
    <row r="22" spans="1:11" s="41" customFormat="1" x14ac:dyDescent="0.3">
      <c r="A22" s="53" t="s">
        <v>44</v>
      </c>
      <c r="B22" s="43">
        <v>-42.853711607979598</v>
      </c>
      <c r="C22" s="44">
        <v>26.809070070290399</v>
      </c>
      <c r="D22" s="43">
        <v>96.440865364374304</v>
      </c>
      <c r="E22" s="42">
        <v>7.9991499948612796</v>
      </c>
      <c r="F22" s="42">
        <v>67.335092790749499</v>
      </c>
      <c r="G22" s="42">
        <v>89.983851876667501</v>
      </c>
      <c r="H22" s="15" t="s">
        <v>29</v>
      </c>
      <c r="J22" s="42"/>
      <c r="K22" s="42"/>
    </row>
    <row r="23" spans="1:11" s="41" customFormat="1" x14ac:dyDescent="0.3">
      <c r="A23" s="59" t="s">
        <v>45</v>
      </c>
      <c r="B23" s="61">
        <v>-44.9928476013338</v>
      </c>
      <c r="C23" s="65">
        <v>28.268635318011398</v>
      </c>
      <c r="D23" s="61">
        <v>102.685638047711</v>
      </c>
      <c r="E23" s="60">
        <v>7.9972279345418702</v>
      </c>
      <c r="F23" s="60">
        <v>61.441412827614499</v>
      </c>
      <c r="G23" s="60">
        <v>89.905252567146107</v>
      </c>
      <c r="H23" s="15" t="s">
        <v>29</v>
      </c>
      <c r="J23" s="54"/>
      <c r="K23" s="54"/>
    </row>
    <row r="24" spans="1:11" s="41" customFormat="1" x14ac:dyDescent="0.3">
      <c r="A24" s="53" t="s">
        <v>46</v>
      </c>
      <c r="B24" s="43">
        <v>-41.371335318575802</v>
      </c>
      <c r="C24" s="44">
        <v>20.490109333945298</v>
      </c>
      <c r="D24" s="43">
        <v>85.485621502485998</v>
      </c>
      <c r="E24" s="42">
        <v>7.9925369910933597</v>
      </c>
      <c r="F24" s="42">
        <v>64.707847132043099</v>
      </c>
      <c r="G24" s="42">
        <v>89.816617247222297</v>
      </c>
      <c r="H24" s="15" t="s">
        <v>29</v>
      </c>
      <c r="J24" s="54"/>
      <c r="K24" s="54"/>
    </row>
    <row r="25" spans="1:11" s="41" customFormat="1" x14ac:dyDescent="0.3">
      <c r="A25" s="53" t="s">
        <v>47</v>
      </c>
      <c r="B25" s="57">
        <v>-44.971856117837604</v>
      </c>
      <c r="C25" s="44">
        <v>26.765355379853499</v>
      </c>
      <c r="D25" s="43">
        <v>102.481676868939</v>
      </c>
      <c r="E25" s="42">
        <v>7.98328192110045</v>
      </c>
      <c r="F25" s="42">
        <v>55.632254230865101</v>
      </c>
      <c r="G25" s="42">
        <v>89.619923346413898</v>
      </c>
      <c r="H25" s="13" t="s">
        <v>27</v>
      </c>
      <c r="J25" s="54"/>
      <c r="K25" s="54"/>
    </row>
    <row r="28" spans="1:11" x14ac:dyDescent="0.3">
      <c r="F28" s="24" t="s">
        <v>30</v>
      </c>
      <c r="G28" s="24"/>
      <c r="H28" s="24"/>
      <c r="I28"/>
    </row>
    <row r="29" spans="1:11" x14ac:dyDescent="0.3">
      <c r="F29" s="24" t="s">
        <v>31</v>
      </c>
      <c r="G29" s="24"/>
      <c r="H29" s="24"/>
      <c r="I2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9E00-36F7-49BD-8DA5-81F4C467F0B7}">
  <dimension ref="A1:G9"/>
  <sheetViews>
    <sheetView workbookViewId="0">
      <selection activeCell="A8" sqref="A8"/>
    </sheetView>
  </sheetViews>
  <sheetFormatPr defaultRowHeight="14.4" x14ac:dyDescent="0.3"/>
  <cols>
    <col min="1" max="9" width="15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7" t="s">
        <v>10</v>
      </c>
      <c r="B2" s="18">
        <v>-13.485786489813</v>
      </c>
      <c r="C2" s="19">
        <v>13.7867416827194</v>
      </c>
      <c r="D2" s="18">
        <v>37.778056733703103</v>
      </c>
      <c r="E2" s="20">
        <v>5.9970196872562003</v>
      </c>
      <c r="F2" s="20">
        <v>26.4892982779647</v>
      </c>
      <c r="G2" s="20">
        <v>46.449387989169999</v>
      </c>
    </row>
    <row r="3" spans="1:7" x14ac:dyDescent="0.3">
      <c r="A3" s="17" t="s">
        <v>17</v>
      </c>
      <c r="B3" s="21">
        <v>-5.8101753808729502</v>
      </c>
      <c r="C3" s="19">
        <v>4.3329410737449097</v>
      </c>
      <c r="D3" s="18">
        <v>13.7246764573006</v>
      </c>
      <c r="E3" s="20">
        <v>2.2589358925540202</v>
      </c>
      <c r="F3" s="20">
        <v>11.7191166628576</v>
      </c>
      <c r="G3" s="20">
        <v>18.257568885334301</v>
      </c>
    </row>
    <row r="4" spans="1:7" x14ac:dyDescent="0.3">
      <c r="A4" s="17" t="s">
        <v>18</v>
      </c>
      <c r="B4" s="21">
        <v>-5.5380885615528301</v>
      </c>
      <c r="C4" s="19">
        <v>4.7779055630788401</v>
      </c>
      <c r="D4" s="18">
        <v>13.425000000000001</v>
      </c>
      <c r="E4" s="20">
        <v>2.2848131472476201</v>
      </c>
      <c r="F4" s="20">
        <v>9.8831385957353195</v>
      </c>
      <c r="G4" s="20">
        <v>17.481858208216298</v>
      </c>
    </row>
    <row r="5" spans="1:7" x14ac:dyDescent="0.3">
      <c r="A5" s="17" t="s">
        <v>19</v>
      </c>
      <c r="B5" s="21">
        <v>-5.0949809944756597</v>
      </c>
      <c r="C5" s="19">
        <v>4.0726717236007701</v>
      </c>
      <c r="D5" s="22">
        <v>13</v>
      </c>
      <c r="E5" s="20">
        <v>2.2111252377241799</v>
      </c>
      <c r="F5" s="20">
        <v>9.9349015113602306</v>
      </c>
      <c r="G5" s="20">
        <v>16.717856771483799</v>
      </c>
    </row>
    <row r="6" spans="1:7" x14ac:dyDescent="0.3">
      <c r="A6" s="17" t="s">
        <v>22</v>
      </c>
      <c r="B6" s="21">
        <v>-4.4245133132700998</v>
      </c>
      <c r="C6" s="19">
        <v>4.1506428297539397</v>
      </c>
      <c r="D6" s="22">
        <v>12</v>
      </c>
      <c r="E6" s="20">
        <v>2.1335879947767298</v>
      </c>
      <c r="F6" s="20">
        <v>8.7198056772545005</v>
      </c>
      <c r="G6" s="20">
        <v>14.9597123968527</v>
      </c>
    </row>
    <row r="7" spans="1:7" x14ac:dyDescent="0.3">
      <c r="A7" s="2" t="s">
        <v>23</v>
      </c>
      <c r="B7" s="6">
        <v>-4.1862211920558998</v>
      </c>
      <c r="C7" s="10">
        <v>3.4771109440562298</v>
      </c>
      <c r="D7" s="14">
        <v>11.051901429312499</v>
      </c>
      <c r="E7" s="3">
        <v>2.8000027999375101</v>
      </c>
      <c r="F7" s="3">
        <v>8.3205807076803993</v>
      </c>
      <c r="G7" s="3">
        <v>14.6724270164401</v>
      </c>
    </row>
    <row r="8" spans="1:7" x14ac:dyDescent="0.3">
      <c r="A8" s="2" t="s">
        <v>25</v>
      </c>
      <c r="B8" s="23">
        <v>-5</v>
      </c>
      <c r="C8" s="10">
        <v>3.23951370960968</v>
      </c>
      <c r="D8" s="14">
        <v>10.7367456369661</v>
      </c>
      <c r="E8" s="3">
        <v>2.8412923045662701</v>
      </c>
      <c r="F8" s="3">
        <v>8.0793278704420999</v>
      </c>
      <c r="G8" s="3">
        <v>14.352772754739799</v>
      </c>
    </row>
    <row r="9" spans="1:7" x14ac:dyDescent="0.3">
      <c r="A9" s="53" t="s">
        <v>47</v>
      </c>
      <c r="B9" s="23">
        <v>-50</v>
      </c>
      <c r="C9" s="56">
        <v>26.765355379853499</v>
      </c>
      <c r="D9" s="55">
        <v>102.481676868939</v>
      </c>
      <c r="E9" s="54">
        <v>7.98328192110045</v>
      </c>
      <c r="F9" s="54">
        <v>55.632254230865101</v>
      </c>
      <c r="G9" s="54">
        <v>89.619923346413898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772F-B8EC-4F71-8ECB-B262F36A7399}">
  <dimension ref="A1:I29"/>
  <sheetViews>
    <sheetView workbookViewId="0">
      <selection activeCell="I13" sqref="I13"/>
    </sheetView>
  </sheetViews>
  <sheetFormatPr defaultRowHeight="14.4" x14ac:dyDescent="0.3"/>
  <cols>
    <col min="1" max="10" width="14.77734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</row>
    <row r="2" spans="1:9" x14ac:dyDescent="0.3">
      <c r="A2" s="2" t="s">
        <v>7</v>
      </c>
      <c r="B2" s="23">
        <v>-36</v>
      </c>
      <c r="C2" s="8">
        <v>16.865057449928202</v>
      </c>
      <c r="D2" s="23">
        <v>67</v>
      </c>
      <c r="E2" s="8">
        <v>8</v>
      </c>
      <c r="F2" s="8">
        <v>51</v>
      </c>
      <c r="G2" s="8">
        <v>84</v>
      </c>
      <c r="H2" s="13" t="s">
        <v>27</v>
      </c>
      <c r="I2" s="2" t="s">
        <v>28</v>
      </c>
    </row>
    <row r="3" spans="1:9" x14ac:dyDescent="0.3">
      <c r="A3" s="4" t="s">
        <v>8</v>
      </c>
      <c r="B3" s="9">
        <v>-26</v>
      </c>
      <c r="C3" s="9">
        <v>22.003937747418199</v>
      </c>
      <c r="D3" s="9">
        <v>61</v>
      </c>
      <c r="E3" s="9">
        <v>8</v>
      </c>
      <c r="F3" s="9">
        <v>54</v>
      </c>
      <c r="G3" s="9">
        <v>83</v>
      </c>
      <c r="H3" s="15" t="s">
        <v>29</v>
      </c>
      <c r="I3" s="2"/>
    </row>
    <row r="4" spans="1:9" x14ac:dyDescent="0.3">
      <c r="A4" s="2" t="s">
        <v>9</v>
      </c>
      <c r="B4" s="8">
        <v>-16</v>
      </c>
      <c r="C4" s="8">
        <v>10.5183733979419</v>
      </c>
      <c r="D4" s="23">
        <v>40</v>
      </c>
      <c r="E4" s="8">
        <v>6</v>
      </c>
      <c r="F4" s="8">
        <v>28</v>
      </c>
      <c r="G4" s="8">
        <v>50</v>
      </c>
      <c r="H4" s="13" t="s">
        <v>27</v>
      </c>
      <c r="I4" s="2" t="s">
        <v>28</v>
      </c>
    </row>
    <row r="5" spans="1:9" x14ac:dyDescent="0.3">
      <c r="A5" s="4" t="s">
        <v>10</v>
      </c>
      <c r="B5" s="39">
        <v>-14</v>
      </c>
      <c r="C5" s="9">
        <v>13.7867416827194</v>
      </c>
      <c r="D5" s="39">
        <v>39</v>
      </c>
      <c r="E5" s="9">
        <v>6</v>
      </c>
      <c r="F5" s="9">
        <v>26</v>
      </c>
      <c r="G5" s="9">
        <v>46</v>
      </c>
      <c r="H5" s="13" t="s">
        <v>27</v>
      </c>
      <c r="I5" s="2" t="s">
        <v>28</v>
      </c>
    </row>
    <row r="6" spans="1:9" x14ac:dyDescent="0.3">
      <c r="A6" s="2" t="s">
        <v>11</v>
      </c>
      <c r="B6" s="23">
        <v>-12</v>
      </c>
      <c r="C6" s="8">
        <v>8.1383608159586398</v>
      </c>
      <c r="D6" s="23">
        <v>29</v>
      </c>
      <c r="E6" s="8">
        <v>5</v>
      </c>
      <c r="F6" s="8">
        <v>20</v>
      </c>
      <c r="G6" s="8">
        <v>36</v>
      </c>
      <c r="H6" s="13" t="s">
        <v>27</v>
      </c>
      <c r="I6" s="2" t="s">
        <v>28</v>
      </c>
    </row>
    <row r="7" spans="1:9" x14ac:dyDescent="0.3">
      <c r="A7" s="4" t="s">
        <v>12</v>
      </c>
      <c r="B7" s="9">
        <v>-13</v>
      </c>
      <c r="C7" s="9">
        <v>10.2253438961227</v>
      </c>
      <c r="D7" s="9">
        <v>27</v>
      </c>
      <c r="E7" s="9">
        <v>5</v>
      </c>
      <c r="F7" s="9">
        <v>20</v>
      </c>
      <c r="G7" s="9">
        <v>34</v>
      </c>
      <c r="H7" s="13" t="s">
        <v>27</v>
      </c>
      <c r="I7" s="2"/>
    </row>
    <row r="8" spans="1:9" x14ac:dyDescent="0.3">
      <c r="A8" s="2" t="s">
        <v>13</v>
      </c>
      <c r="B8" s="23">
        <v>-9</v>
      </c>
      <c r="C8" s="8">
        <v>6.1522898774012802</v>
      </c>
      <c r="D8" s="8">
        <v>22</v>
      </c>
      <c r="E8" s="8">
        <v>4</v>
      </c>
      <c r="F8" s="8">
        <v>17</v>
      </c>
      <c r="G8" s="8">
        <v>28</v>
      </c>
      <c r="H8" s="13" t="s">
        <v>27</v>
      </c>
      <c r="I8" s="2" t="s">
        <v>28</v>
      </c>
    </row>
    <row r="9" spans="1:9" x14ac:dyDescent="0.3">
      <c r="A9" s="4" t="s">
        <v>14</v>
      </c>
      <c r="B9" s="9">
        <v>-9</v>
      </c>
      <c r="C9" s="9">
        <v>7.2217057981868198</v>
      </c>
      <c r="D9" s="9">
        <v>21</v>
      </c>
      <c r="E9" s="9">
        <v>4</v>
      </c>
      <c r="F9" s="9">
        <v>14</v>
      </c>
      <c r="G9" s="9">
        <v>27</v>
      </c>
      <c r="H9" s="13" t="s">
        <v>27</v>
      </c>
      <c r="I9" s="2"/>
    </row>
    <row r="10" spans="1:9" x14ac:dyDescent="0.3">
      <c r="A10" s="2" t="s">
        <v>15</v>
      </c>
      <c r="B10" s="23">
        <v>-7</v>
      </c>
      <c r="C10" s="8">
        <v>4.9990979924466199</v>
      </c>
      <c r="D10" s="8">
        <v>17</v>
      </c>
      <c r="E10" s="8">
        <v>3</v>
      </c>
      <c r="F10" s="8">
        <v>13</v>
      </c>
      <c r="G10" s="8">
        <v>22</v>
      </c>
      <c r="H10" s="13" t="s">
        <v>27</v>
      </c>
      <c r="I10" s="2" t="s">
        <v>28</v>
      </c>
    </row>
    <row r="11" spans="1:9" x14ac:dyDescent="0.3">
      <c r="A11" s="4" t="s">
        <v>16</v>
      </c>
      <c r="B11" s="39">
        <v>-7</v>
      </c>
      <c r="C11" s="9">
        <v>5.8904881067624704</v>
      </c>
      <c r="D11" s="9">
        <v>17</v>
      </c>
      <c r="E11" s="9">
        <v>3</v>
      </c>
      <c r="F11" s="9">
        <v>13</v>
      </c>
      <c r="G11" s="9">
        <v>21</v>
      </c>
      <c r="H11" s="13" t="s">
        <v>27</v>
      </c>
      <c r="I11" s="2" t="s">
        <v>28</v>
      </c>
    </row>
    <row r="12" spans="1:9" x14ac:dyDescent="0.3">
      <c r="A12" s="2" t="s">
        <v>17</v>
      </c>
      <c r="B12" s="8">
        <v>-6</v>
      </c>
      <c r="C12" s="8">
        <v>4.3329410737449097</v>
      </c>
      <c r="D12" s="23">
        <v>15</v>
      </c>
      <c r="E12" s="8">
        <v>2</v>
      </c>
      <c r="F12" s="8">
        <v>12</v>
      </c>
      <c r="G12" s="8">
        <v>18</v>
      </c>
      <c r="H12" s="13" t="s">
        <v>27</v>
      </c>
      <c r="I12" s="2" t="s">
        <v>28</v>
      </c>
    </row>
    <row r="13" spans="1:9" x14ac:dyDescent="0.3">
      <c r="A13" s="4" t="s">
        <v>18</v>
      </c>
      <c r="B13" s="9">
        <v>-6</v>
      </c>
      <c r="C13" s="9">
        <v>4.7779055630788401</v>
      </c>
      <c r="D13" s="9">
        <v>14</v>
      </c>
      <c r="E13" s="9">
        <v>2</v>
      </c>
      <c r="F13" s="9">
        <v>10</v>
      </c>
      <c r="G13" s="9">
        <v>17.5</v>
      </c>
      <c r="H13" s="13" t="s">
        <v>27</v>
      </c>
      <c r="I13" s="2"/>
    </row>
    <row r="14" spans="1:9" x14ac:dyDescent="0.3">
      <c r="A14" s="2" t="s">
        <v>19</v>
      </c>
      <c r="B14" s="8">
        <v>-5</v>
      </c>
      <c r="C14" s="8">
        <v>4.0726717236007701</v>
      </c>
      <c r="D14" s="8">
        <v>13</v>
      </c>
      <c r="E14" s="8">
        <v>2</v>
      </c>
      <c r="F14" s="8">
        <v>10</v>
      </c>
      <c r="G14" s="8">
        <v>17</v>
      </c>
      <c r="H14" s="13" t="s">
        <v>27</v>
      </c>
      <c r="I14" s="2"/>
    </row>
    <row r="15" spans="1:9" x14ac:dyDescent="0.3">
      <c r="A15" s="4" t="s">
        <v>20</v>
      </c>
      <c r="B15" s="9">
        <v>-5</v>
      </c>
      <c r="C15" s="9">
        <v>4.7389242924540902</v>
      </c>
      <c r="D15" s="9">
        <v>13</v>
      </c>
      <c r="E15" s="9">
        <v>2</v>
      </c>
      <c r="F15" s="9">
        <v>10</v>
      </c>
      <c r="G15" s="9">
        <v>16</v>
      </c>
      <c r="H15" s="13" t="s">
        <v>27</v>
      </c>
      <c r="I15" s="2"/>
    </row>
    <row r="16" spans="1:9" x14ac:dyDescent="0.3">
      <c r="A16" s="2" t="s">
        <v>21</v>
      </c>
      <c r="B16" s="8">
        <v>-5</v>
      </c>
      <c r="C16" s="8">
        <v>3.77172109084285</v>
      </c>
      <c r="D16" s="8">
        <v>12</v>
      </c>
      <c r="E16" s="8">
        <v>2</v>
      </c>
      <c r="F16" s="8">
        <v>9</v>
      </c>
      <c r="G16" s="8">
        <v>15.5</v>
      </c>
      <c r="H16" s="13" t="s">
        <v>27</v>
      </c>
      <c r="I16" s="2"/>
    </row>
    <row r="17" spans="1:9" x14ac:dyDescent="0.3">
      <c r="A17" s="4" t="s">
        <v>22</v>
      </c>
      <c r="B17" s="9">
        <v>-4</v>
      </c>
      <c r="C17" s="9">
        <v>4.1506428297539397</v>
      </c>
      <c r="D17" s="9">
        <v>12</v>
      </c>
      <c r="E17" s="9">
        <v>2</v>
      </c>
      <c r="F17" s="9">
        <v>9</v>
      </c>
      <c r="G17" s="9">
        <v>15</v>
      </c>
      <c r="H17" s="13" t="s">
        <v>27</v>
      </c>
      <c r="I17" s="2"/>
    </row>
    <row r="18" spans="1:9" x14ac:dyDescent="0.3">
      <c r="A18" s="2" t="s">
        <v>23</v>
      </c>
      <c r="B18" s="23">
        <v>-4</v>
      </c>
      <c r="C18" s="8">
        <v>3.4771109440562298</v>
      </c>
      <c r="D18" s="23">
        <v>12</v>
      </c>
      <c r="E18" s="23">
        <v>3</v>
      </c>
      <c r="F18" s="8">
        <v>8</v>
      </c>
      <c r="G18" s="8">
        <v>15</v>
      </c>
      <c r="H18" s="13" t="s">
        <v>27</v>
      </c>
      <c r="I18" s="2" t="s">
        <v>28</v>
      </c>
    </row>
    <row r="19" spans="1:9" x14ac:dyDescent="0.3">
      <c r="A19" s="4" t="s">
        <v>24</v>
      </c>
      <c r="B19" s="39">
        <v>-5</v>
      </c>
      <c r="C19" s="9">
        <v>3.8313229377150901</v>
      </c>
      <c r="D19" s="39">
        <v>15</v>
      </c>
      <c r="E19" s="9">
        <v>2</v>
      </c>
      <c r="F19" s="9">
        <v>8</v>
      </c>
      <c r="G19" s="9">
        <v>14.5</v>
      </c>
      <c r="H19" s="15" t="s">
        <v>29</v>
      </c>
      <c r="I19" s="2" t="s">
        <v>28</v>
      </c>
    </row>
    <row r="20" spans="1:9" x14ac:dyDescent="0.3">
      <c r="A20" s="2" t="s">
        <v>25</v>
      </c>
      <c r="B20" s="23">
        <v>-4</v>
      </c>
      <c r="C20" s="8">
        <v>3.23951370960968</v>
      </c>
      <c r="D20" s="23">
        <v>12</v>
      </c>
      <c r="E20" s="23">
        <v>3</v>
      </c>
      <c r="F20" s="8">
        <v>8</v>
      </c>
      <c r="G20" s="8">
        <v>14</v>
      </c>
      <c r="H20" s="15" t="s">
        <v>29</v>
      </c>
      <c r="I20" s="2" t="s">
        <v>28</v>
      </c>
    </row>
    <row r="21" spans="1:9" x14ac:dyDescent="0.3">
      <c r="A21" s="59" t="s">
        <v>26</v>
      </c>
      <c r="B21" s="65">
        <v>-4</v>
      </c>
      <c r="C21" s="63">
        <v>3.7159328610048301</v>
      </c>
      <c r="D21" s="69">
        <v>14</v>
      </c>
      <c r="E21" s="65">
        <v>2</v>
      </c>
      <c r="F21" s="63">
        <v>8</v>
      </c>
      <c r="G21" s="63">
        <v>14</v>
      </c>
      <c r="H21" s="15" t="s">
        <v>29</v>
      </c>
      <c r="I21" s="2" t="s">
        <v>28</v>
      </c>
    </row>
    <row r="22" spans="1:9" s="52" customFormat="1" x14ac:dyDescent="0.3">
      <c r="A22" s="58" t="s">
        <v>44</v>
      </c>
      <c r="B22" s="64">
        <v>-43</v>
      </c>
      <c r="C22" s="64">
        <v>26.809070070290399</v>
      </c>
      <c r="D22" s="64">
        <v>96</v>
      </c>
      <c r="E22" s="62">
        <v>8</v>
      </c>
      <c r="F22" s="62">
        <v>67</v>
      </c>
      <c r="G22" s="62">
        <v>90</v>
      </c>
      <c r="H22" s="67" t="s">
        <v>29</v>
      </c>
      <c r="I22" s="53"/>
    </row>
    <row r="23" spans="1:9" s="52" customFormat="1" x14ac:dyDescent="0.3">
      <c r="A23" s="59" t="s">
        <v>45</v>
      </c>
      <c r="B23" s="65">
        <v>-44</v>
      </c>
      <c r="C23" s="65">
        <v>28.268635318011398</v>
      </c>
      <c r="D23" s="65">
        <v>103</v>
      </c>
      <c r="E23" s="63">
        <v>8</v>
      </c>
      <c r="F23" s="63">
        <v>61</v>
      </c>
      <c r="G23" s="63">
        <v>90</v>
      </c>
      <c r="H23" s="67" t="s">
        <v>29</v>
      </c>
      <c r="I23" s="53"/>
    </row>
    <row r="24" spans="1:9" s="52" customFormat="1" x14ac:dyDescent="0.3">
      <c r="A24" s="58" t="s">
        <v>46</v>
      </c>
      <c r="B24" s="64">
        <v>-41</v>
      </c>
      <c r="C24" s="64">
        <v>20.490109333945298</v>
      </c>
      <c r="D24" s="64">
        <v>85</v>
      </c>
      <c r="E24" s="62">
        <v>8</v>
      </c>
      <c r="F24" s="62">
        <v>65</v>
      </c>
      <c r="G24" s="62">
        <v>90</v>
      </c>
      <c r="H24" s="67" t="s">
        <v>29</v>
      </c>
      <c r="I24" s="53"/>
    </row>
    <row r="25" spans="1:9" s="52" customFormat="1" x14ac:dyDescent="0.3">
      <c r="A25" s="58" t="s">
        <v>47</v>
      </c>
      <c r="B25" s="68">
        <v>-45</v>
      </c>
      <c r="C25" s="64">
        <v>26.765355379853499</v>
      </c>
      <c r="D25" s="68">
        <v>102</v>
      </c>
      <c r="E25" s="62">
        <v>8</v>
      </c>
      <c r="F25" s="62">
        <v>56</v>
      </c>
      <c r="G25" s="62">
        <v>90</v>
      </c>
      <c r="H25" s="66" t="s">
        <v>27</v>
      </c>
      <c r="I25" s="53"/>
    </row>
    <row r="28" spans="1:9" x14ac:dyDescent="0.3">
      <c r="F28" s="24" t="s">
        <v>30</v>
      </c>
      <c r="G28" s="24"/>
      <c r="H28" s="24"/>
    </row>
    <row r="29" spans="1:9" x14ac:dyDescent="0.3">
      <c r="F29" s="24" t="s">
        <v>31</v>
      </c>
      <c r="G29" s="24"/>
      <c r="H29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1B0F1-5FE0-45F3-A720-6A488D2757C6}">
  <dimension ref="A1:G13"/>
  <sheetViews>
    <sheetView workbookViewId="0">
      <selection activeCell="E10" sqref="E10"/>
    </sheetView>
  </sheetViews>
  <sheetFormatPr defaultRowHeight="14.4" x14ac:dyDescent="0.3"/>
  <cols>
    <col min="1" max="10" width="14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 s="23">
        <v>-29</v>
      </c>
      <c r="C2" s="8">
        <v>16.865057449928202</v>
      </c>
      <c r="D2" s="23">
        <v>62</v>
      </c>
      <c r="E2" s="8">
        <v>8</v>
      </c>
      <c r="F2" s="8">
        <v>51</v>
      </c>
      <c r="G2" s="8">
        <v>84</v>
      </c>
    </row>
    <row r="3" spans="1:7" x14ac:dyDescent="0.3">
      <c r="A3" s="2" t="s">
        <v>9</v>
      </c>
      <c r="B3" s="8">
        <v>-16</v>
      </c>
      <c r="C3" s="8">
        <v>11</v>
      </c>
      <c r="D3" s="23">
        <v>37</v>
      </c>
      <c r="E3" s="8">
        <v>6</v>
      </c>
      <c r="F3" s="8">
        <v>28</v>
      </c>
      <c r="G3" s="8">
        <v>50</v>
      </c>
    </row>
    <row r="4" spans="1:7" x14ac:dyDescent="0.3">
      <c r="A4" s="17" t="s">
        <v>10</v>
      </c>
      <c r="B4" s="22">
        <v>-15</v>
      </c>
      <c r="C4" s="36">
        <v>13.7867416827194</v>
      </c>
      <c r="D4" s="22">
        <v>37</v>
      </c>
      <c r="E4" s="36">
        <v>6</v>
      </c>
      <c r="F4" s="36">
        <v>26</v>
      </c>
      <c r="G4" s="36">
        <v>46</v>
      </c>
    </row>
    <row r="5" spans="1:7" x14ac:dyDescent="0.3">
      <c r="A5" s="17" t="s">
        <v>11</v>
      </c>
      <c r="B5" s="22">
        <v>-14</v>
      </c>
      <c r="C5" s="36">
        <v>8.1383608159586398</v>
      </c>
      <c r="D5" s="22">
        <v>27</v>
      </c>
      <c r="E5" s="36">
        <v>5</v>
      </c>
      <c r="F5" s="36">
        <v>20</v>
      </c>
      <c r="G5" s="36">
        <v>36</v>
      </c>
    </row>
    <row r="6" spans="1:7" x14ac:dyDescent="0.3">
      <c r="A6" s="17" t="s">
        <v>13</v>
      </c>
      <c r="B6" s="22">
        <v>-11</v>
      </c>
      <c r="C6" s="36">
        <v>6.1522898774012802</v>
      </c>
      <c r="D6" s="36">
        <v>22</v>
      </c>
      <c r="E6" s="36">
        <v>4</v>
      </c>
      <c r="F6" s="36">
        <v>17</v>
      </c>
      <c r="G6" s="36">
        <v>28</v>
      </c>
    </row>
    <row r="7" spans="1:7" x14ac:dyDescent="0.3">
      <c r="A7" s="17" t="s">
        <v>15</v>
      </c>
      <c r="B7" s="22">
        <v>-8</v>
      </c>
      <c r="C7" s="36">
        <v>4.9990979924466199</v>
      </c>
      <c r="D7" s="36">
        <v>17</v>
      </c>
      <c r="E7" s="36">
        <v>3</v>
      </c>
      <c r="F7" s="36">
        <v>13</v>
      </c>
      <c r="G7" s="36">
        <v>22</v>
      </c>
    </row>
    <row r="8" spans="1:7" x14ac:dyDescent="0.3">
      <c r="A8" s="17" t="s">
        <v>16</v>
      </c>
      <c r="B8" s="22">
        <v>-8</v>
      </c>
      <c r="C8" s="36">
        <v>5.8904881067624704</v>
      </c>
      <c r="D8" s="36">
        <v>17</v>
      </c>
      <c r="E8" s="36">
        <v>3</v>
      </c>
      <c r="F8" s="36">
        <v>13</v>
      </c>
      <c r="G8" s="36">
        <v>21</v>
      </c>
    </row>
    <row r="9" spans="1:7" x14ac:dyDescent="0.3">
      <c r="A9" s="17" t="s">
        <v>17</v>
      </c>
      <c r="B9" s="36">
        <v>-6</v>
      </c>
      <c r="C9" s="36">
        <v>4.3329410737449097</v>
      </c>
      <c r="D9" s="38">
        <v>14</v>
      </c>
      <c r="E9" s="36">
        <v>2</v>
      </c>
      <c r="F9" s="36">
        <v>12</v>
      </c>
      <c r="G9" s="36">
        <v>18</v>
      </c>
    </row>
    <row r="10" spans="1:7" x14ac:dyDescent="0.3">
      <c r="A10" s="17" t="s">
        <v>23</v>
      </c>
      <c r="B10" s="38">
        <v>-5</v>
      </c>
      <c r="C10" s="36">
        <v>3.4771109440562298</v>
      </c>
      <c r="D10" s="38">
        <v>11</v>
      </c>
      <c r="E10" s="38">
        <v>2</v>
      </c>
      <c r="F10" s="36">
        <v>8</v>
      </c>
      <c r="G10" s="36">
        <v>15</v>
      </c>
    </row>
    <row r="11" spans="1:7" x14ac:dyDescent="0.3">
      <c r="A11" s="17" t="s">
        <v>24</v>
      </c>
      <c r="B11" s="38">
        <v>-4</v>
      </c>
      <c r="C11" s="36">
        <v>3.8313229377150901</v>
      </c>
      <c r="D11" s="37">
        <v>11.5</v>
      </c>
      <c r="E11" s="36">
        <v>2</v>
      </c>
      <c r="F11" s="36">
        <v>8</v>
      </c>
      <c r="G11" s="36">
        <v>14.5</v>
      </c>
    </row>
    <row r="12" spans="1:7" x14ac:dyDescent="0.3">
      <c r="A12" s="17" t="s">
        <v>25</v>
      </c>
      <c r="B12" s="38">
        <v>-5</v>
      </c>
      <c r="C12" s="36">
        <v>3.23951370960968</v>
      </c>
      <c r="D12" s="38">
        <v>11</v>
      </c>
      <c r="E12" s="38">
        <v>2</v>
      </c>
      <c r="F12" s="36">
        <v>8</v>
      </c>
      <c r="G12" s="36">
        <v>14</v>
      </c>
    </row>
    <row r="13" spans="1:7" x14ac:dyDescent="0.3">
      <c r="A13" s="17" t="s">
        <v>26</v>
      </c>
      <c r="B13" s="36">
        <v>-4</v>
      </c>
      <c r="C13" s="36">
        <v>3.7159328610048301</v>
      </c>
      <c r="D13" s="38">
        <v>11</v>
      </c>
      <c r="E13" s="36">
        <v>2</v>
      </c>
      <c r="F13" s="36">
        <v>8</v>
      </c>
      <c r="G13" s="3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Testing Values</vt:lpstr>
      <vt:lpstr>Predictions</vt:lpstr>
      <vt:lpstr>Optimized Predictions</vt:lpstr>
      <vt:lpstr>Practical Values</vt:lpstr>
      <vt:lpstr>Optimized Practical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 Vora</dc:creator>
  <cp:lastModifiedBy>Parin Vora</cp:lastModifiedBy>
  <dcterms:created xsi:type="dcterms:W3CDTF">2020-10-16T12:36:33Z</dcterms:created>
  <dcterms:modified xsi:type="dcterms:W3CDTF">2021-01-22T14:25:27Z</dcterms:modified>
</cp:coreProperties>
</file>